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MERCURY\"/>
    </mc:Choice>
  </mc:AlternateContent>
  <bookViews>
    <workbookView xWindow="0" yWindow="0" windowWidth="17244" windowHeight="8244" activeTab="2"/>
  </bookViews>
  <sheets>
    <sheet name="Курс дата" sheetId="7" r:id="rId1"/>
    <sheet name="Outboards dealer" sheetId="1" state="hidden" r:id="rId2"/>
    <sheet name="Outboards" sheetId="4" r:id="rId3"/>
    <sheet name="Diesel" sheetId="5" r:id="rId4"/>
    <sheet name="Mercruiser" sheetId="6" r:id="rId5"/>
  </sheets>
  <definedNames>
    <definedName name="_xlnm.Print_Area" localSheetId="3">Diesel!$A$1:$Q$61</definedName>
    <definedName name="_xlnm.Print_Area" localSheetId="4">Mercruiser!$B$1:$S$78</definedName>
    <definedName name="_xlnm.Print_Area" localSheetId="2">Outboards!$A$1:$R$90</definedName>
    <definedName name="_xlnm.Print_Area" localSheetId="1">'Outboards dealer'!$A$1:$Z$78</definedName>
  </definedNames>
  <calcPr calcId="152511"/>
</workbook>
</file>

<file path=xl/calcChain.xml><?xml version="1.0" encoding="utf-8"?>
<calcChain xmlns="http://schemas.openxmlformats.org/spreadsheetml/2006/main">
  <c r="D53" i="4" l="1"/>
  <c r="D52" i="4"/>
  <c r="D51" i="4"/>
  <c r="D50" i="4"/>
  <c r="D49" i="4"/>
  <c r="D48" i="4"/>
  <c r="D47" i="4"/>
  <c r="D46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Y46" i="1"/>
  <c r="Y38" i="1"/>
  <c r="Y33" i="1"/>
  <c r="F32" i="1"/>
  <c r="F33" i="1"/>
  <c r="E41" i="4"/>
  <c r="F37" i="1"/>
  <c r="Y47" i="1"/>
  <c r="Y48" i="1"/>
  <c r="Y39" i="1"/>
  <c r="Y43" i="1" l="1"/>
  <c r="Y44" i="1" l="1"/>
  <c r="Y40" i="1"/>
  <c r="Y22" i="1"/>
  <c r="F45" i="1"/>
  <c r="F23" i="1"/>
  <c r="R37" i="1"/>
  <c r="M40" i="4"/>
  <c r="R36" i="1"/>
  <c r="M41" i="4"/>
  <c r="J88" i="4"/>
  <c r="Y51" i="1"/>
  <c r="Y50" i="1"/>
  <c r="Y53" i="1"/>
  <c r="Y49" i="1"/>
  <c r="R56" i="4"/>
  <c r="R28" i="4"/>
  <c r="Y23" i="1"/>
  <c r="M38" i="4"/>
  <c r="F44" i="1"/>
  <c r="F31" i="1"/>
  <c r="F22" i="1"/>
  <c r="R35" i="1"/>
  <c r="M39" i="4"/>
  <c r="Y24" i="1"/>
  <c r="Y52" i="1"/>
  <c r="R57" i="4"/>
  <c r="E35" i="4"/>
  <c r="R27" i="4"/>
  <c r="T1" i="6"/>
  <c r="S77" i="6" s="1"/>
  <c r="R1" i="5"/>
  <c r="M48" i="5" s="1"/>
  <c r="K3" i="5"/>
  <c r="L4" i="6"/>
  <c r="L5" i="6"/>
  <c r="K4" i="5"/>
  <c r="D58" i="4"/>
  <c r="M48" i="4"/>
  <c r="M47" i="4"/>
  <c r="M46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D75" i="4"/>
  <c r="D74" i="4"/>
  <c r="D72" i="4"/>
  <c r="D71" i="4"/>
  <c r="D70" i="4"/>
  <c r="D69" i="4"/>
  <c r="D68" i="4"/>
  <c r="D67" i="4"/>
  <c r="D66" i="4"/>
  <c r="D65" i="4"/>
  <c r="D64" i="4"/>
  <c r="Y27" i="1"/>
  <c r="Y26" i="1"/>
  <c r="Y20" i="1"/>
  <c r="Y16" i="1"/>
  <c r="R18" i="1"/>
  <c r="L61" i="1"/>
  <c r="L59" i="1"/>
  <c r="L57" i="1"/>
  <c r="L35" i="1"/>
  <c r="F48" i="1"/>
  <c r="F29" i="1"/>
  <c r="F26" i="1"/>
  <c r="F18" i="1"/>
  <c r="F28" i="1"/>
  <c r="V4" i="1"/>
  <c r="V3" i="1"/>
  <c r="V2" i="1"/>
  <c r="L56" i="1"/>
  <c r="L55" i="1"/>
  <c r="L60" i="1"/>
  <c r="L58" i="1"/>
  <c r="L43" i="1"/>
  <c r="L42" i="1"/>
  <c r="L41" i="1"/>
  <c r="L40" i="1"/>
  <c r="L39" i="1"/>
  <c r="L38" i="1"/>
  <c r="L37" i="1"/>
  <c r="L36" i="1"/>
  <c r="L34" i="1"/>
  <c r="L62" i="1"/>
  <c r="L54" i="1"/>
  <c r="L52" i="1"/>
  <c r="L51" i="1"/>
  <c r="L50" i="1"/>
  <c r="L49" i="1"/>
  <c r="L48" i="1"/>
  <c r="L47" i="1"/>
  <c r="L46" i="1"/>
  <c r="L45" i="1"/>
  <c r="L44" i="1"/>
  <c r="Y29" i="1"/>
  <c r="Y55" i="1"/>
  <c r="Y45" i="1"/>
  <c r="Y42" i="1"/>
  <c r="Y37" i="1"/>
  <c r="Y35" i="1"/>
  <c r="Y32" i="1"/>
  <c r="Y31" i="1"/>
  <c r="Y19" i="1"/>
  <c r="Y18" i="1"/>
  <c r="Y17" i="1"/>
  <c r="R31" i="1"/>
  <c r="R26" i="1"/>
  <c r="R25" i="1"/>
  <c r="R24" i="1"/>
  <c r="R22" i="1"/>
  <c r="R19" i="1"/>
  <c r="R15" i="1"/>
  <c r="F46" i="1"/>
  <c r="F43" i="1"/>
  <c r="F42" i="1"/>
  <c r="L28" i="1"/>
  <c r="L25" i="1"/>
  <c r="L24" i="1"/>
  <c r="L23" i="1"/>
  <c r="L22" i="1"/>
  <c r="L19" i="1"/>
  <c r="L18" i="1"/>
  <c r="L17" i="1"/>
  <c r="L15" i="1"/>
  <c r="F71" i="1"/>
  <c r="F68" i="1"/>
  <c r="F67" i="1"/>
  <c r="F66" i="1"/>
  <c r="F64" i="1"/>
  <c r="F38" i="1"/>
  <c r="F36" i="1"/>
  <c r="F34" i="1"/>
  <c r="F24" i="1"/>
  <c r="F19" i="1"/>
  <c r="F17" i="1"/>
  <c r="Y25" i="1"/>
  <c r="A83" i="4"/>
  <c r="J83" i="4" s="1"/>
  <c r="D17" i="4"/>
  <c r="I17" i="4" s="1"/>
  <c r="A8" i="4"/>
  <c r="J8" i="4" s="1"/>
  <c r="Y21" i="1"/>
  <c r="Y28" i="1"/>
  <c r="J87" i="4"/>
  <c r="J86" i="4"/>
  <c r="J85" i="4"/>
  <c r="L12" i="4"/>
  <c r="J15" i="4"/>
  <c r="J14" i="4"/>
  <c r="J13" i="4"/>
  <c r="J12" i="4"/>
  <c r="J11" i="4"/>
  <c r="J10" i="4"/>
  <c r="F20" i="1"/>
  <c r="Y15" i="1"/>
  <c r="F15" i="1"/>
  <c r="F16" i="1"/>
  <c r="F21" i="1"/>
  <c r="R30" i="1"/>
  <c r="F25" i="1"/>
  <c r="Y54" i="1"/>
  <c r="R28" i="1"/>
  <c r="R21" i="1"/>
  <c r="R33" i="1"/>
  <c r="L21" i="1"/>
  <c r="F70" i="1"/>
  <c r="F54" i="1"/>
  <c r="Y34" i="1"/>
  <c r="F27" i="1"/>
  <c r="F35" i="1"/>
  <c r="R32" i="1"/>
  <c r="Y36" i="1"/>
  <c r="R20" i="1"/>
  <c r="Y41" i="1"/>
  <c r="F65" i="1"/>
  <c r="F62" i="1"/>
  <c r="L16" i="1"/>
  <c r="L20" i="1"/>
  <c r="F61" i="1"/>
  <c r="R43" i="1"/>
  <c r="R17" i="1"/>
  <c r="Y30" i="1"/>
  <c r="L27" i="1"/>
  <c r="F60" i="1"/>
  <c r="R34" i="1"/>
  <c r="F63" i="1"/>
  <c r="R23" i="1"/>
  <c r="R27" i="1"/>
  <c r="R44" i="1"/>
  <c r="F47" i="1"/>
  <c r="F30" i="1"/>
  <c r="R29" i="1"/>
  <c r="R16" i="1"/>
  <c r="R42" i="1"/>
  <c r="F49" i="1"/>
  <c r="L26" i="1"/>
  <c r="Y56" i="1"/>
  <c r="O35" i="6"/>
  <c r="E25" i="5"/>
  <c r="O30" i="6"/>
  <c r="Q50" i="6"/>
  <c r="R51" i="6"/>
  <c r="O47" i="6"/>
  <c r="G26" i="6"/>
  <c r="J36" i="6"/>
  <c r="R48" i="6"/>
  <c r="P30" i="6"/>
  <c r="H27" i="6"/>
  <c r="J47" i="6"/>
  <c r="S50" i="6"/>
  <c r="O32" i="6"/>
  <c r="G24" i="6"/>
  <c r="H36" i="6"/>
  <c r="S47" i="6"/>
  <c r="S29" i="6"/>
  <c r="O33" i="6"/>
  <c r="N17" i="6"/>
  <c r="G48" i="6"/>
  <c r="I29" i="6"/>
  <c r="Q35" i="6"/>
  <c r="N29" i="6"/>
  <c r="I50" i="6"/>
  <c r="G32" i="6"/>
  <c r="Q77" i="6"/>
  <c r="Q29" i="6"/>
  <c r="Q47" i="6"/>
  <c r="J35" i="6"/>
  <c r="G19" i="6"/>
  <c r="H48" i="6"/>
  <c r="G51" i="6"/>
  <c r="K50" i="6"/>
  <c r="I36" i="6"/>
  <c r="Q36" i="6"/>
  <c r="F51" i="6"/>
  <c r="F27" i="6"/>
  <c r="R33" i="6"/>
  <c r="N24" i="6"/>
  <c r="K48" i="6"/>
  <c r="H30" i="6"/>
  <c r="S36" i="6"/>
  <c r="S26" i="6"/>
  <c r="S51" i="6"/>
  <c r="H51" i="6"/>
  <c r="M47" i="6"/>
  <c r="J33" i="6"/>
  <c r="G29" i="6"/>
  <c r="P29" i="6"/>
  <c r="I35" i="6"/>
  <c r="Q32" i="6"/>
  <c r="L47" i="6"/>
  <c r="S30" i="6"/>
  <c r="H47" i="6"/>
  <c r="J30" i="6"/>
  <c r="G50" i="6"/>
  <c r="P32" i="6"/>
  <c r="Q51" i="6"/>
  <c r="K47" i="6"/>
  <c r="R35" i="6"/>
  <c r="R30" i="6"/>
  <c r="O26" i="6"/>
  <c r="O50" i="6"/>
  <c r="J50" i="6"/>
  <c r="G47" i="6"/>
  <c r="H32" i="6"/>
  <c r="J26" i="6"/>
  <c r="P65" i="6"/>
  <c r="S32" i="6"/>
  <c r="S27" i="6"/>
  <c r="M17" i="6"/>
  <c r="I51" i="6"/>
  <c r="F48" i="6"/>
  <c r="F35" i="6"/>
  <c r="H29" i="6"/>
  <c r="F17" i="6"/>
  <c r="O36" i="6"/>
  <c r="M32" i="6"/>
  <c r="Q26" i="6"/>
  <c r="R50" i="6"/>
  <c r="L50" i="6"/>
  <c r="I47" i="6"/>
  <c r="J32" i="6"/>
  <c r="J27" i="6"/>
  <c r="M19" i="6"/>
  <c r="J29" i="6"/>
  <c r="Q27" i="6"/>
  <c r="I33" i="6"/>
  <c r="P26" i="6"/>
  <c r="I32" i="6"/>
  <c r="F26" i="6"/>
  <c r="N4" i="6"/>
  <c r="E28" i="5"/>
  <c r="E44" i="5"/>
  <c r="Q48" i="5"/>
  <c r="G25" i="5"/>
  <c r="H22" i="5" l="1"/>
  <c r="H25" i="5"/>
  <c r="N44" i="5"/>
  <c r="J30" i="5"/>
  <c r="E29" i="5"/>
  <c r="M44" i="5"/>
  <c r="I47" i="5"/>
  <c r="N30" i="5"/>
  <c r="O44" i="5"/>
  <c r="I29" i="5"/>
  <c r="N29" i="5"/>
  <c r="G47" i="5"/>
  <c r="J43" i="5"/>
  <c r="Q28" i="5"/>
  <c r="K47" i="5"/>
  <c r="K48" i="5"/>
  <c r="M28" i="5"/>
  <c r="G44" i="5"/>
  <c r="R32" i="6"/>
  <c r="F24" i="6"/>
  <c r="F36" i="6"/>
  <c r="R47" i="6"/>
  <c r="R29" i="6"/>
  <c r="R77" i="6"/>
  <c r="H33" i="6"/>
  <c r="P27" i="6"/>
  <c r="Q48" i="6"/>
  <c r="N26" i="6"/>
  <c r="S35" i="6"/>
  <c r="R36" i="6"/>
  <c r="P33" i="6"/>
  <c r="F30" i="6"/>
  <c r="I48" i="6"/>
  <c r="M24" i="6"/>
  <c r="Q33" i="6"/>
  <c r="I26" i="6"/>
  <c r="F47" i="6"/>
  <c r="S48" i="6"/>
  <c r="Q30" i="6"/>
  <c r="G17" i="6"/>
  <c r="H35" i="6"/>
  <c r="K51" i="6"/>
  <c r="O29" i="6"/>
  <c r="Q65" i="6"/>
  <c r="S33" i="6"/>
  <c r="M26" i="6"/>
  <c r="F50" i="6"/>
  <c r="I30" i="6"/>
  <c r="P36" i="6"/>
  <c r="O27" i="6"/>
  <c r="M50" i="6"/>
  <c r="F33" i="6"/>
  <c r="P35" i="6"/>
  <c r="M29" i="6"/>
  <c r="H50" i="6"/>
  <c r="F32" i="6"/>
  <c r="P77" i="6"/>
  <c r="F19" i="6"/>
  <c r="F29" i="6"/>
  <c r="I27" i="6"/>
  <c r="K30" i="5"/>
  <c r="O48" i="5"/>
  <c r="G48" i="5"/>
  <c r="I43" i="5"/>
  <c r="I28" i="5"/>
  <c r="E21" i="5"/>
  <c r="E30" i="5"/>
  <c r="H21" i="5"/>
  <c r="H28" i="5"/>
  <c r="K43" i="5"/>
  <c r="Q43" i="5"/>
  <c r="Q22" i="5"/>
  <c r="Q25" i="5"/>
  <c r="F43" i="5"/>
  <c r="G21" i="5"/>
  <c r="Q47" i="5"/>
  <c r="K44" i="5"/>
  <c r="F20" i="5"/>
  <c r="P30" i="5"/>
  <c r="J29" i="5"/>
  <c r="J48" i="5"/>
  <c r="F44" i="5"/>
  <c r="G43" i="5"/>
  <c r="H43" i="5"/>
  <c r="I22" i="5"/>
  <c r="Q29" i="5"/>
  <c r="H44" i="5"/>
  <c r="N20" i="5"/>
  <c r="I21" i="5"/>
  <c r="N21" i="5"/>
  <c r="G22" i="5"/>
  <c r="F19" i="5"/>
  <c r="M22" i="5"/>
  <c r="G28" i="5"/>
  <c r="J44" i="5"/>
  <c r="K29" i="5"/>
  <c r="N47" i="5"/>
  <c r="N28" i="5"/>
  <c r="M47" i="5"/>
  <c r="M30" i="5"/>
  <c r="E22" i="5"/>
  <c r="E19" i="5"/>
  <c r="M43" i="5"/>
  <c r="Q30" i="5"/>
  <c r="I25" i="5"/>
  <c r="H29" i="5"/>
  <c r="O29" i="5"/>
  <c r="P29" i="5"/>
  <c r="N43" i="5"/>
  <c r="M25" i="5"/>
  <c r="I44" i="5"/>
  <c r="M3" i="5"/>
  <c r="E20" i="5"/>
  <c r="G29" i="5"/>
  <c r="P48" i="5"/>
  <c r="P44" i="5"/>
  <c r="E47" i="5"/>
  <c r="J47" i="5"/>
  <c r="M29" i="5"/>
  <c r="I48" i="5"/>
  <c r="Q44" i="5"/>
  <c r="E48" i="5"/>
  <c r="N25" i="5"/>
  <c r="F21" i="5"/>
  <c r="N48" i="5"/>
  <c r="E43" i="5"/>
  <c r="N19" i="5"/>
  <c r="O30" i="5"/>
  <c r="Q17" i="4"/>
  <c r="M17" i="4"/>
  <c r="A5" i="1"/>
  <c r="N5" i="1" s="1"/>
</calcChain>
</file>

<file path=xl/sharedStrings.xml><?xml version="1.0" encoding="utf-8"?>
<sst xmlns="http://schemas.openxmlformats.org/spreadsheetml/2006/main" count="1139" uniqueCount="433">
  <si>
    <t>2,5 M</t>
  </si>
  <si>
    <t>3,3 M</t>
  </si>
  <si>
    <t>F 15 EL</t>
  </si>
  <si>
    <t>МОДЕЛЬ</t>
  </si>
  <si>
    <t>F 4 M</t>
  </si>
  <si>
    <t>F 6 M</t>
  </si>
  <si>
    <t>F 6 ML</t>
  </si>
  <si>
    <t>150 L Optimax</t>
  </si>
  <si>
    <t>200 L Optimax</t>
  </si>
  <si>
    <t>225 L Optimax</t>
  </si>
  <si>
    <t>F 40 E EFI</t>
  </si>
  <si>
    <t>F 40 ELPT EFI</t>
  </si>
  <si>
    <t>F 50 ELPT EFI</t>
  </si>
  <si>
    <t>F 60 ELPT EFI</t>
  </si>
  <si>
    <t>90 ELPTO</t>
  </si>
  <si>
    <t>50 EO</t>
  </si>
  <si>
    <t>60 EO</t>
  </si>
  <si>
    <t>60 ELPTO</t>
  </si>
  <si>
    <t>75 ELPTO</t>
  </si>
  <si>
    <t>4 M</t>
  </si>
  <si>
    <t>5 M</t>
  </si>
  <si>
    <t>5 ML</t>
  </si>
  <si>
    <t>15 M</t>
  </si>
  <si>
    <t>/380 44/ 206-81-00</t>
  </si>
  <si>
    <t>30 ML</t>
  </si>
  <si>
    <t>30 E</t>
  </si>
  <si>
    <t>30 EL</t>
  </si>
  <si>
    <t>90 ELPT Optimax</t>
  </si>
  <si>
    <t>115 ELPT Optimax</t>
  </si>
  <si>
    <t xml:space="preserve">150 XL Optimax </t>
  </si>
  <si>
    <t xml:space="preserve">200 XL Optimax </t>
  </si>
  <si>
    <t xml:space="preserve">200 CXL Optimax </t>
  </si>
  <si>
    <t xml:space="preserve">225 XL Optimax </t>
  </si>
  <si>
    <t xml:space="preserve">225 CXL Optimax </t>
  </si>
  <si>
    <t>F 3.5 M</t>
  </si>
  <si>
    <t xml:space="preserve">F 9,9 M </t>
  </si>
  <si>
    <t xml:space="preserve">F 15 E </t>
  </si>
  <si>
    <t>F 25 M EFI</t>
  </si>
  <si>
    <t>F 25 E EFI</t>
  </si>
  <si>
    <t>F 25 EL EFI</t>
  </si>
  <si>
    <t>F 25 ELPT EFI</t>
  </si>
  <si>
    <t>F 30 M GA EFI</t>
  </si>
  <si>
    <t>F 30 ML GA EFI</t>
  </si>
  <si>
    <t>F 30 ELPT EFI</t>
  </si>
  <si>
    <t>F 40 EPT EFI</t>
  </si>
  <si>
    <t>F 115 ELPT EFI</t>
  </si>
  <si>
    <t>F 115 EXLPT EFI</t>
  </si>
  <si>
    <t>Verado 150 L</t>
  </si>
  <si>
    <t>Verado 150 XL</t>
  </si>
  <si>
    <t>Verado 150 CXL</t>
  </si>
  <si>
    <t>Verado 200 L (L4)</t>
  </si>
  <si>
    <t>Verado 200 XL (L4)</t>
  </si>
  <si>
    <t>Verado 200 CXL (L4)</t>
  </si>
  <si>
    <t>Verado 225 L</t>
  </si>
  <si>
    <t>Verado 225 CXL</t>
  </si>
  <si>
    <t>Verado 250 L</t>
  </si>
  <si>
    <t>Verado 250 CXL</t>
  </si>
  <si>
    <t>Verado 300 L</t>
  </si>
  <si>
    <t>Verado 300 XL</t>
  </si>
  <si>
    <t>www.mercury-motor.com.ua</t>
  </si>
  <si>
    <t>25 ML SEAPRO</t>
  </si>
  <si>
    <t>40 EO (2)</t>
  </si>
  <si>
    <t>40 ELPTO (2)</t>
  </si>
  <si>
    <t>F 20 M</t>
  </si>
  <si>
    <t>F 20 ML</t>
  </si>
  <si>
    <t>F 20 E</t>
  </si>
  <si>
    <t>F 20 EL</t>
  </si>
  <si>
    <t>F 20 ELPT</t>
  </si>
  <si>
    <t>Jet 25 MLH GA EFI</t>
  </si>
  <si>
    <t>Jet 25 ELPT EFI</t>
  </si>
  <si>
    <t>Jet 40 ELPT EFI</t>
  </si>
  <si>
    <t>Verado 225 XL</t>
  </si>
  <si>
    <t>Verado 250 XL</t>
  </si>
  <si>
    <t>прайс</t>
  </si>
  <si>
    <t>k</t>
  </si>
  <si>
    <t>250 XL OptiMax</t>
  </si>
  <si>
    <t>250 CXL OptiMax</t>
  </si>
  <si>
    <t>250 XXL OptiMax</t>
  </si>
  <si>
    <t>250 CXXL OptiMax</t>
  </si>
  <si>
    <t>Verado 225 XXL</t>
  </si>
  <si>
    <t>Verado 225 CXXL</t>
  </si>
  <si>
    <t>Verado 250 XXL</t>
  </si>
  <si>
    <t>Verado 250 CXXL</t>
  </si>
  <si>
    <t>Verado 300 CXL</t>
  </si>
  <si>
    <t>Verado 300 XXL</t>
  </si>
  <si>
    <t>Verado 300 CXXL</t>
  </si>
  <si>
    <t>F 15 MH</t>
  </si>
  <si>
    <t>F 15 MLH</t>
  </si>
  <si>
    <t>40 M SEAPRO</t>
  </si>
  <si>
    <t>40 ML SEAPRO</t>
  </si>
  <si>
    <t>mercury@adventureland.com.ua</t>
  </si>
  <si>
    <t>60 ELPTO Bigfoot</t>
  </si>
  <si>
    <t>30 M</t>
  </si>
  <si>
    <t>50 ELPTO</t>
  </si>
  <si>
    <t>25 M SEAPRO</t>
  </si>
  <si>
    <t>15 M SEAPRO</t>
  </si>
  <si>
    <t>15 ML SEAPRO</t>
  </si>
  <si>
    <t>55 ML SEAPRO</t>
  </si>
  <si>
    <t>60 ML BigFoot SEAPRO</t>
  </si>
  <si>
    <t>Jet 25 ML</t>
  </si>
  <si>
    <t>F 5 M</t>
  </si>
  <si>
    <t>$</t>
  </si>
  <si>
    <t>9,9 M</t>
  </si>
  <si>
    <t>12V</t>
  </si>
  <si>
    <t>Vari Max V 40 HT 30"</t>
  </si>
  <si>
    <t>Vari Max V 40 HT 36"</t>
  </si>
  <si>
    <t>Vari Max V 45 HT 36"</t>
  </si>
  <si>
    <t>Vari Max V 55 HT 36"</t>
  </si>
  <si>
    <t>Vari Max V 55 HT 42"</t>
  </si>
  <si>
    <t>F 5 ML Sail</t>
  </si>
  <si>
    <t>R3 30 HT 30"</t>
  </si>
  <si>
    <t>R3 40 HT 36"</t>
  </si>
  <si>
    <t>R3 45 HT 36"</t>
  </si>
  <si>
    <t>R3 55 HT 36"</t>
  </si>
  <si>
    <t>F 150 L EFI</t>
  </si>
  <si>
    <t>F 150 XL EFI</t>
  </si>
  <si>
    <t>Vari Max V 45 SW HT 36"</t>
  </si>
  <si>
    <t>Vari Max V 55 SW HT 36"</t>
  </si>
  <si>
    <t>F 80 EFI - F 115 EFI</t>
  </si>
  <si>
    <t>F 50 ELPT EFI - F 60 ELPT EFI</t>
  </si>
  <si>
    <t>F 150 EFI</t>
  </si>
  <si>
    <t>F 150 CXL EFI</t>
  </si>
  <si>
    <r>
      <t xml:space="preserve">Вага </t>
    </r>
    <r>
      <rPr>
        <b/>
        <sz val="9"/>
        <color indexed="12"/>
        <rFont val="Tahoma"/>
        <family val="2"/>
        <charset val="204"/>
      </rPr>
      <t>*</t>
    </r>
    <r>
      <rPr>
        <sz val="9"/>
        <color indexed="12"/>
        <rFont val="Tahoma"/>
        <family val="2"/>
        <charset val="204"/>
      </rPr>
      <t xml:space="preserve"> кг</t>
    </r>
  </si>
  <si>
    <t>4-STROKE OUTBOARDS /МОТОРИ 4-ТАКТНІ/</t>
  </si>
  <si>
    <t>Мотори VERADO /4-STROKE/4-ТАКТНІ</t>
  </si>
  <si>
    <t>Мотори Optimax /2-STROKE/2-ТАКТНІ</t>
  </si>
  <si>
    <t>2-STROKE OUTBOARDS /МОТОРИ 2-ТАКТНІ/</t>
  </si>
  <si>
    <t>МОТОРИ SEAPRO/2-STROKE/2-ТАКТНІ/</t>
  </si>
  <si>
    <t>ЭЛЕКТРИЧНІ МОТОРИ MotorGuide</t>
  </si>
  <si>
    <t>Водомети</t>
  </si>
  <si>
    <t>2-STROKE JET OUTBOARDS /ВОДОМЕТИ 2-ТАКТНІ/</t>
  </si>
  <si>
    <t>4-STROKE JET OUTBOARDS /ВОДОМЕТИ 4-ТАКТНІ/</t>
  </si>
  <si>
    <r>
      <t>М</t>
    </r>
    <r>
      <rPr>
        <sz val="9"/>
        <rFont val="Arial Cyr"/>
        <charset val="204"/>
      </rPr>
      <t xml:space="preserve"> - ручний запуск</t>
    </r>
  </si>
  <si>
    <r>
      <t>Е</t>
    </r>
    <r>
      <rPr>
        <sz val="9"/>
        <rFont val="Arial Cyr"/>
        <charset val="204"/>
      </rPr>
      <t xml:space="preserve"> - электричний запуск</t>
    </r>
  </si>
  <si>
    <r>
      <t>EFI</t>
    </r>
    <r>
      <rPr>
        <sz val="9"/>
        <rFont val="Arial Cyr"/>
        <charset val="204"/>
      </rPr>
      <t xml:space="preserve"> - інжектор</t>
    </r>
  </si>
  <si>
    <r>
      <t>SeaPro</t>
    </r>
    <r>
      <rPr>
        <sz val="9"/>
        <rFont val="Arial Cyr"/>
        <charset val="204"/>
      </rPr>
      <t xml:space="preserve"> - серія двотактних моторів для </t>
    </r>
  </si>
  <si>
    <t>комерційного використання</t>
  </si>
  <si>
    <t xml:space="preserve">** - тільки на чотиритактні двигуни, Verado та двотактні Optimax.   </t>
  </si>
  <si>
    <r>
      <t>PT</t>
    </r>
    <r>
      <rPr>
        <sz val="9"/>
        <rFont val="Arial Cyr"/>
        <charset val="204"/>
      </rPr>
      <t xml:space="preserve"> - гідравлічне управління нахилом</t>
    </r>
  </si>
  <si>
    <r>
      <t>С</t>
    </r>
    <r>
      <rPr>
        <sz val="9"/>
        <rFont val="Arial Cyr"/>
        <charset val="204"/>
      </rPr>
      <t xml:space="preserve"> - ліве обертання гвинта</t>
    </r>
  </si>
  <si>
    <r>
      <t>GA</t>
    </r>
    <r>
      <rPr>
        <sz val="9"/>
        <rFont val="Arial Cyr"/>
        <charset val="204"/>
      </rPr>
      <t xml:space="preserve"> - газовий підсилювач нахилу двигуна</t>
    </r>
  </si>
  <si>
    <r>
      <t>Sail</t>
    </r>
    <r>
      <rPr>
        <sz val="9"/>
        <rFont val="Arial Cyr"/>
        <charset val="204"/>
      </rPr>
      <t xml:space="preserve"> - серія моторів розроблена для використання</t>
    </r>
  </si>
  <si>
    <t>в якості допоміжного на яхтах</t>
  </si>
  <si>
    <r>
      <t>PT</t>
    </r>
    <r>
      <rPr>
        <sz val="9"/>
        <rFont val="Arial Cyr"/>
        <charset val="204"/>
      </rPr>
      <t xml:space="preserve"> - гідравлічне управління нахилом </t>
    </r>
  </si>
  <si>
    <t xml:space="preserve">       На інші двигуни поширюється 3-х річна гарантія.   </t>
  </si>
  <si>
    <r>
      <t xml:space="preserve">Сервісний центр </t>
    </r>
    <r>
      <rPr>
        <b/>
        <i/>
        <sz val="9"/>
        <rFont val="Tahoma"/>
        <family val="2"/>
        <charset val="204"/>
      </rPr>
      <t>MERCURY</t>
    </r>
    <r>
      <rPr>
        <sz val="9"/>
        <rFont val="Tahoma"/>
        <family val="2"/>
        <charset val="204"/>
      </rPr>
      <t xml:space="preserve"> м. Київ, вул. Новопирогівська, 64А, тел. /380 44/206-81-50  </t>
    </r>
  </si>
  <si>
    <t>Комплектація двигунів.</t>
  </si>
  <si>
    <t>Паливний бак, Рульовий важіль, Датчик кута нахилу двигуна,</t>
  </si>
  <si>
    <t>Рульовий важіль, Датчик кута нахилу двигуна,</t>
  </si>
  <si>
    <t>Рульовий важіль, Датчик кута нахилу двигуна</t>
  </si>
  <si>
    <t>Об'єм  куб. см</t>
  </si>
  <si>
    <r>
      <t>Н</t>
    </r>
    <r>
      <rPr>
        <sz val="9"/>
        <rFont val="Arial Cyr"/>
        <charset val="204"/>
      </rPr>
      <t xml:space="preserve"> - румпельне керування</t>
    </r>
  </si>
  <si>
    <r>
      <t>Optimax</t>
    </r>
    <r>
      <rPr>
        <sz val="9"/>
        <rFont val="Arial Cyr"/>
        <charset val="204"/>
      </rPr>
      <t xml:space="preserve"> - безпосереднє впорскування з наддувом</t>
    </r>
  </si>
  <si>
    <r>
      <t>-</t>
    </r>
    <r>
      <rPr>
        <sz val="9"/>
        <rFont val="Arial Cyr"/>
        <charset val="204"/>
      </rPr>
      <t xml:space="preserve"> стандартний дейдвуд (380 мм)</t>
    </r>
  </si>
  <si>
    <r>
      <t>L</t>
    </r>
    <r>
      <rPr>
        <sz val="9"/>
        <rFont val="Arial Cyr"/>
        <charset val="204"/>
      </rPr>
      <t xml:space="preserve"> - подовжений дейдвуд(508 мм)</t>
    </r>
  </si>
  <si>
    <r>
      <t>XL</t>
    </r>
    <r>
      <rPr>
        <sz val="9"/>
        <rFont val="Arial Cyr"/>
        <charset val="204"/>
      </rPr>
      <t xml:space="preserve"> - довгий дейдвуд(635 мм)</t>
    </r>
  </si>
  <si>
    <r>
      <t>XXL</t>
    </r>
    <r>
      <rPr>
        <sz val="9"/>
        <rFont val="Arial Cyr"/>
        <charset val="204"/>
      </rPr>
      <t xml:space="preserve"> - понад довгий дейдвуд (762 мм)</t>
    </r>
  </si>
  <si>
    <r>
      <t>О</t>
    </r>
    <r>
      <rPr>
        <sz val="9"/>
        <rFont val="Arial Cyr"/>
        <charset val="204"/>
      </rPr>
      <t xml:space="preserve"> - раздільна система змащування</t>
    </r>
  </si>
  <si>
    <r>
      <t>F</t>
    </r>
    <r>
      <rPr>
        <sz val="9"/>
        <rFont val="Arial Cyr"/>
        <charset val="204"/>
      </rPr>
      <t xml:space="preserve"> - чотиритактний підвісний двигун</t>
    </r>
  </si>
  <si>
    <t>Індикатор триму (аналоговий), Тахометр.</t>
  </si>
  <si>
    <t>Пульт Д/К, Гвинт, Аккумуляторні дроти, Паливний шланг,</t>
  </si>
  <si>
    <t>Пульт Д/К, Аккумуляторні дроти, Паливний шланг,</t>
  </si>
  <si>
    <t>Вага * кг</t>
  </si>
  <si>
    <t>Ціна
у.е.</t>
  </si>
  <si>
    <t>закупівельна дилера</t>
  </si>
  <si>
    <t>Транцеве кріплення</t>
  </si>
  <si>
    <t>не друкувати!</t>
  </si>
  <si>
    <r>
      <t>*</t>
    </r>
    <r>
      <rPr>
        <sz val="10"/>
        <rFont val="Tahoma"/>
        <family val="2"/>
        <charset val="204"/>
      </rPr>
      <t xml:space="preserve"> - вагу вказано для самої легкої версіі моделі, без урахування моторної оливи, оснастки та гребного гвинта.   </t>
    </r>
  </si>
  <si>
    <t>Xi5-55FW 48" 12V</t>
  </si>
  <si>
    <t>Xi5-55FW 54" 12V</t>
  </si>
  <si>
    <t>Xi5-80FW 54" 24V</t>
  </si>
  <si>
    <t>Xi5-80FW 60" 24V</t>
  </si>
  <si>
    <t>Xi5-105FW 54" 36V</t>
  </si>
  <si>
    <t>Xi5-105FW 60" 36V</t>
  </si>
  <si>
    <t>Xi5-55FW 48" 12V SNR</t>
  </si>
  <si>
    <t>Xi5-55FW 54" 12V SNR</t>
  </si>
  <si>
    <t>Xi5-80FW 54" 24V SNR</t>
  </si>
  <si>
    <t>Xi5-80FW 60" 24V SNR</t>
  </si>
  <si>
    <t>Xi5-105FW 54" 36V SNR</t>
  </si>
  <si>
    <t>Xi5-105FW 60" 36V SNR</t>
  </si>
  <si>
    <t>Xi5-55FW 45" 12V SNR GPS</t>
  </si>
  <si>
    <t>Xi5-55FW 54" 12V SNR GPS</t>
  </si>
  <si>
    <t>Xi5-80FW 45" 24V SNR GPS</t>
  </si>
  <si>
    <t>Xi5-80FW 54" 24V SNR GPS</t>
  </si>
  <si>
    <t>Xi5-80FW 60" 24V SNR GPS</t>
  </si>
  <si>
    <t>Xi5-105FW 54" 36V SNR GPS</t>
  </si>
  <si>
    <t>Xi5-105FW 60" 36V SNR GPS</t>
  </si>
  <si>
    <t>Xi5-55SW 48" 12V FOB</t>
  </si>
  <si>
    <t>Xi5-55SW 54" 12V FOB</t>
  </si>
  <si>
    <t>Xi5-80SW 54" 24V FOB</t>
  </si>
  <si>
    <t>Xi5-80SW 60" 24V FOB</t>
  </si>
  <si>
    <t>Xi5-105SW 54" 36V FOB</t>
  </si>
  <si>
    <t>Xi5-105SW 60" 36V FOB</t>
  </si>
  <si>
    <t>Xi5-55SW 54" 12V GPS</t>
  </si>
  <si>
    <t>Xi5-80SW 60" 24V GPS</t>
  </si>
  <si>
    <t>Xi5-105SW 60" 36V GPS</t>
  </si>
  <si>
    <t>24V</t>
  </si>
  <si>
    <t>36V</t>
  </si>
  <si>
    <t>Носове кріплення</t>
  </si>
  <si>
    <t>Для використання у прісній воді</t>
  </si>
  <si>
    <t>Для використання у морській воді</t>
  </si>
  <si>
    <r>
      <rPr>
        <b/>
        <sz val="9"/>
        <rFont val="Tahoma"/>
        <family val="2"/>
        <charset val="204"/>
      </rPr>
      <t>М</t>
    </r>
    <r>
      <rPr>
        <sz val="9"/>
        <rFont val="Tahoma"/>
        <family val="2"/>
        <charset val="204"/>
      </rPr>
      <t xml:space="preserve"> - ручний запуск</t>
    </r>
  </si>
  <si>
    <r>
      <rPr>
        <b/>
        <sz val="9"/>
        <rFont val="Tahoma"/>
        <family val="2"/>
        <charset val="204"/>
      </rPr>
      <t>Е</t>
    </r>
    <r>
      <rPr>
        <sz val="9"/>
        <rFont val="Tahoma"/>
        <family val="2"/>
        <charset val="204"/>
      </rPr>
      <t xml:space="preserve"> - электричний запуск</t>
    </r>
  </si>
  <si>
    <r>
      <rPr>
        <b/>
        <sz val="9"/>
        <rFont val="Tahoma"/>
        <family val="2"/>
        <charset val="204"/>
      </rPr>
      <t>Big Foot</t>
    </r>
    <r>
      <rPr>
        <sz val="9"/>
        <rFont val="Tahoma"/>
        <family val="2"/>
        <charset val="204"/>
      </rPr>
      <t xml:space="preserve"> - посилений редуктор</t>
    </r>
  </si>
  <si>
    <r>
      <rPr>
        <b/>
        <sz val="9"/>
        <rFont val="Tahoma"/>
        <family val="2"/>
        <charset val="204"/>
      </rPr>
      <t>Н</t>
    </r>
    <r>
      <rPr>
        <sz val="9"/>
        <rFont val="Tahoma"/>
        <family val="2"/>
        <charset val="204"/>
      </rPr>
      <t xml:space="preserve"> - румпельне керування</t>
    </r>
  </si>
  <si>
    <t>Дилерський</t>
  </si>
  <si>
    <t>Для номального відображення дати прайсу</t>
  </si>
  <si>
    <t>на початку потрібно добавити символ   '</t>
  </si>
  <si>
    <r>
      <rPr>
        <b/>
        <sz val="9"/>
        <rFont val="Arial Cyr"/>
        <charset val="204"/>
      </rPr>
      <t>SNR</t>
    </r>
    <r>
      <rPr>
        <sz val="9"/>
        <rFont val="Arial Cyr"/>
        <charset val="204"/>
      </rPr>
      <t xml:space="preserve"> - вбудований сонар</t>
    </r>
  </si>
  <si>
    <r>
      <rPr>
        <b/>
        <sz val="9"/>
        <rFont val="Arial Cyr"/>
        <charset val="204"/>
      </rPr>
      <t>GPS</t>
    </r>
    <r>
      <rPr>
        <sz val="9"/>
        <rFont val="Arial Cyr"/>
        <charset val="204"/>
      </rPr>
      <t xml:space="preserve"> - вбудований модуль GPS та компас</t>
    </r>
  </si>
  <si>
    <t>ТОВ "АДВЕНЧЕР ЛЕНД"</t>
  </si>
  <si>
    <t>офіційний дистрибутор MERCURY в Україні</t>
  </si>
  <si>
    <t>м. Киев, /380 44/ 206-81-00</t>
  </si>
  <si>
    <t>Новопирогівська 64А</t>
  </si>
  <si>
    <t>ДИЗЕЛЬНІ ДВИГУНИ З ПОВОРОТНО ВІДКІДНИМИ КОЛОНКАМИ</t>
  </si>
  <si>
    <t>Дизельні двигуни</t>
  </si>
  <si>
    <t>Потужність</t>
  </si>
  <si>
    <t>Двигун</t>
  </si>
  <si>
    <t>Оберти</t>
  </si>
  <si>
    <t xml:space="preserve">  Тип поворотно-відкидної колонки</t>
  </si>
  <si>
    <t>Комплектация / опции</t>
  </si>
  <si>
    <t>модель</t>
  </si>
  <si>
    <t>на валу</t>
  </si>
  <si>
    <t>Тип блоку</t>
  </si>
  <si>
    <t>MAX</t>
  </si>
  <si>
    <t>ALPHA</t>
  </si>
  <si>
    <t>BRAVO I X</t>
  </si>
  <si>
    <t>BRAVO II X</t>
  </si>
  <si>
    <t>BRAVO III X</t>
  </si>
  <si>
    <t>BRAVO 1 XR</t>
  </si>
  <si>
    <t>BRAVO 3 XR</t>
  </si>
  <si>
    <t>Прилади Smartcraft</t>
  </si>
  <si>
    <t>Безтросова система керування (DTS)</t>
  </si>
  <si>
    <t>Axius Basic комплект</t>
  </si>
  <si>
    <t>Axius Premier комплект</t>
  </si>
  <si>
    <t>Seaсore*</t>
  </si>
  <si>
    <t>QSD Series</t>
  </si>
  <si>
    <t>к.с./kW</t>
  </si>
  <si>
    <t>к-ть цил.</t>
  </si>
  <si>
    <t>об/хв.</t>
  </si>
  <si>
    <t>DRIVE</t>
  </si>
  <si>
    <t>QSD 2,0</t>
  </si>
  <si>
    <t xml:space="preserve"> </t>
  </si>
  <si>
    <t>QSD 2.0-130s</t>
  </si>
  <si>
    <t>130/96</t>
  </si>
  <si>
    <t>R4</t>
  </si>
  <si>
    <t>N/A</t>
  </si>
  <si>
    <t>STD</t>
  </si>
  <si>
    <t>QSD 2.0-150s</t>
  </si>
  <si>
    <t>150/110</t>
  </si>
  <si>
    <t>QSD 2.0-170s</t>
  </si>
  <si>
    <t>170/124</t>
  </si>
  <si>
    <t>QSD 2.0-170s DTS</t>
  </si>
  <si>
    <t>QSD 2,8</t>
  </si>
  <si>
    <t>QSD 2.8-220s DTS</t>
  </si>
  <si>
    <t>220/160</t>
  </si>
  <si>
    <t>QSD 4,2</t>
  </si>
  <si>
    <t>QSD 4.2-270s DTS</t>
  </si>
  <si>
    <t>270/199</t>
  </si>
  <si>
    <t>R6</t>
  </si>
  <si>
    <t>QSD 4.2-320s DTS</t>
  </si>
  <si>
    <t>320/235</t>
  </si>
  <si>
    <t>QSD 4.2-350s DTS</t>
  </si>
  <si>
    <t>350/257</t>
  </si>
  <si>
    <t>TDI Series</t>
  </si>
  <si>
    <t>TDI 3,0</t>
  </si>
  <si>
    <t>V6</t>
  </si>
  <si>
    <t>TDI 3.0-230</t>
  </si>
  <si>
    <t>230/169</t>
  </si>
  <si>
    <t>TDI 4,2</t>
  </si>
  <si>
    <t>V8</t>
  </si>
  <si>
    <t>Стандартна комплектація двигунів</t>
  </si>
  <si>
    <t xml:space="preserve">* SeaCore:   </t>
  </si>
  <si>
    <t>1. Система активного корозійного захисту MerCathode</t>
  </si>
  <si>
    <t>1. Двигун в зборі</t>
  </si>
  <si>
    <t>2. Пакет компонентів із неіржавіючої сталі системи Sea Core:</t>
  </si>
  <si>
    <t>2. Транцева збірка</t>
  </si>
  <si>
    <t xml:space="preserve">   - двухконтурна система охолождення</t>
  </si>
  <si>
    <t>3. Привід</t>
  </si>
  <si>
    <t xml:space="preserve">   - система промивки прісною водою</t>
  </si>
  <si>
    <t>4. Комплект приладів (тахометр, індикатор тиску масла, індикатор температури, вольтметр)</t>
  </si>
  <si>
    <t xml:space="preserve">   - система выхлопа с сухим з'єднанням</t>
  </si>
  <si>
    <t>5. Система підсилювача рульового керування</t>
  </si>
  <si>
    <t xml:space="preserve">   - кутовий вихлопний патрубок, пофарбований методом электроосадження, або із неіржавіючої сталі</t>
  </si>
  <si>
    <t>6. Джгут електропроводки із замком запалювання</t>
  </si>
  <si>
    <t xml:space="preserve">   - промислове анодіювання алюмінієвого сплаву ХК-360</t>
  </si>
  <si>
    <t>Безтросова система управління (DTS), доступна тільки для двигунів з поворотно-відкидними колонками Bravo.</t>
  </si>
  <si>
    <t>Інсталяція системи Axius передбачає установку 2х двигунів із системою DTS і колонками Bravo 3.</t>
  </si>
  <si>
    <t>БЕНЗИНОВІ ДВИГУНИ З ПОВОРОТНО ВІДКІДНИМИ КОЛОНКАМИ</t>
  </si>
  <si>
    <t>Стандартна комплектація</t>
  </si>
  <si>
    <t>Опції</t>
  </si>
  <si>
    <t>STANDARD PACKAGES</t>
  </si>
  <si>
    <t>AVAILABLE FACTORY-INSTALLED OPTIONS</t>
  </si>
  <si>
    <t>Двигун, BOBTAIL</t>
  </si>
  <si>
    <t>ALPHA 
DRIVE</t>
  </si>
  <si>
    <t>BRAVO 1 
DRIVE</t>
  </si>
  <si>
    <t>BRAVO 2 
DRIVE</t>
  </si>
  <si>
    <t xml:space="preserve"> BRAVO 3 
DRIVE</t>
  </si>
  <si>
    <t>Колонка зворотного обертання (тільки ALPHA)</t>
  </si>
  <si>
    <t>Другий контур охолодження</t>
  </si>
  <si>
    <t>3" проставка вихлопного колектора</t>
  </si>
  <si>
    <t>4,7" проставка вихлопного колектора</t>
  </si>
  <si>
    <t>6" проставка вихлопного колектора</t>
  </si>
  <si>
    <t>Безтросова система управління (DTS)</t>
  </si>
  <si>
    <t>Каталітичний нейтралізатор</t>
  </si>
  <si>
    <t>ALPHA 
COUNTER 
ROTATION</t>
  </si>
  <si>
    <t>FRESH  WATER 
COOLING</t>
  </si>
  <si>
    <t>DTS READY</t>
  </si>
  <si>
    <t>ECT 
Catalyst</t>
  </si>
  <si>
    <t>Тип блоку: I4, V6 та Small Block (SB)</t>
  </si>
  <si>
    <t>ENG ONLY</t>
  </si>
  <si>
    <t>3" RISERS</t>
  </si>
  <si>
    <t>4.7" RISERS</t>
  </si>
  <si>
    <t>6" RISERS</t>
  </si>
  <si>
    <t>Карбюраторні</t>
  </si>
  <si>
    <t>3.0 TKS</t>
  </si>
  <si>
    <t>I4</t>
  </si>
  <si>
    <t>135 HP</t>
  </si>
  <si>
    <t>4.3 TKS</t>
  </si>
  <si>
    <t>190 HP</t>
  </si>
  <si>
    <t>KIT</t>
  </si>
  <si>
    <t>Инжекторні</t>
  </si>
  <si>
    <t>3.0 MPI</t>
  </si>
  <si>
    <t>4.3 MPI</t>
  </si>
  <si>
    <t>220 HP</t>
  </si>
  <si>
    <t xml:space="preserve">4.3 MPI SeaCore </t>
  </si>
  <si>
    <t xml:space="preserve">STD  </t>
  </si>
  <si>
    <t>5.0 MPI</t>
  </si>
  <si>
    <t>SB</t>
  </si>
  <si>
    <t>260 HP</t>
  </si>
  <si>
    <t xml:space="preserve">5.0 MPI SeaCore </t>
  </si>
  <si>
    <t>350 MAG</t>
  </si>
  <si>
    <t>300 HP</t>
  </si>
  <si>
    <t xml:space="preserve">350 MAG SeaCore </t>
  </si>
  <si>
    <t>377 MAG</t>
  </si>
  <si>
    <t>320 HP</t>
  </si>
  <si>
    <t xml:space="preserve">377 MAG SeaCore </t>
  </si>
  <si>
    <t>BRAVO 1 X</t>
  </si>
  <si>
    <t>BRAVO 2 X</t>
  </si>
  <si>
    <t>BRAVO 3 X</t>
  </si>
  <si>
    <t>BRAVO 1 
XR DWP</t>
  </si>
  <si>
    <t>BRAVO 1 XR 
 SPORT MASTER</t>
  </si>
  <si>
    <t>BRAVO 1 XR SHORT
 SPORT MASTER</t>
  </si>
  <si>
    <t>Інтегрована система рульового управління</t>
  </si>
  <si>
    <t>2" проставка вихлопного колектора</t>
  </si>
  <si>
    <t>4"; 6" проставка вихлопного колектора</t>
  </si>
  <si>
    <t>INTEGRATED 
TRANSOM 
SYSTEM</t>
  </si>
  <si>
    <t>2" RISERS</t>
  </si>
  <si>
    <t>4" RISERS 
6" RISERS</t>
  </si>
  <si>
    <t>Тип блоку: Big Block (BB)</t>
  </si>
  <si>
    <t>8.2 MAG*</t>
  </si>
  <si>
    <t>BB</t>
  </si>
  <si>
    <t>380 HP</t>
  </si>
  <si>
    <t>N/C</t>
  </si>
  <si>
    <t xml:space="preserve">8.2 MAG SeaCore* </t>
  </si>
  <si>
    <t>8.2 MAG HO*, **</t>
  </si>
  <si>
    <t>430 HP</t>
  </si>
  <si>
    <t xml:space="preserve">8.2 MAG HO SeaCore*, ** </t>
  </si>
  <si>
    <t>AXIUS</t>
  </si>
  <si>
    <t>Інсталяція системи Axius передбачає установку 2х двигунів V8 із системою DTS і колонками Bravo 3.</t>
  </si>
  <si>
    <t>For twin engine installation with Bravo 3 Drives, Smart Craft and DTS only.</t>
  </si>
  <si>
    <t>Axius Basic</t>
  </si>
  <si>
    <t>Управління джойстиком</t>
  </si>
  <si>
    <t>Joystick Control</t>
  </si>
  <si>
    <t>Безтросова система управління</t>
  </si>
  <si>
    <t>DTS Remote Control with Trim</t>
  </si>
  <si>
    <t>Кожен бензиновий двигун з багатоточковим упорскуванням палива (MPI) поставляється з системою SmartCraft (крім 3.0 MPI).</t>
  </si>
  <si>
    <t>з електронним керуванням триму</t>
  </si>
  <si>
    <t>Electronic Steering</t>
  </si>
  <si>
    <t>*</t>
  </si>
  <si>
    <t>8.2 MAG поставляються без вихлопної системи "bull horn".</t>
  </si>
  <si>
    <t>**</t>
  </si>
  <si>
    <t>8.2 MAG HO без каталітичного нейтралізатора доступні лише з DTS.</t>
  </si>
  <si>
    <t>***</t>
  </si>
  <si>
    <t>Другий контур охолодження на 4.3MPI та 5.0MPI доступний тільки з колонками Alpha.</t>
  </si>
  <si>
    <t>Axius Premium</t>
  </si>
  <si>
    <t>Axius Basic +</t>
  </si>
  <si>
    <t xml:space="preserve">SeaCore:   </t>
  </si>
  <si>
    <t>Дисплей Vessel View 4'</t>
  </si>
  <si>
    <t>Дисплей Vessel View 7'</t>
  </si>
  <si>
    <t>Vessel View 4'</t>
  </si>
  <si>
    <t>Vessel View 7'</t>
  </si>
  <si>
    <t>Автопілот</t>
  </si>
  <si>
    <t>Autopilot</t>
  </si>
  <si>
    <t>GPS антена</t>
  </si>
  <si>
    <t>GPS Antenna</t>
  </si>
  <si>
    <t>Електронний компас</t>
  </si>
  <si>
    <t>Electronic Compass</t>
  </si>
  <si>
    <t>Auto курсова стійкість</t>
  </si>
  <si>
    <t>Auto Yaw Control</t>
  </si>
  <si>
    <t>Skyhook (ел. якір)</t>
  </si>
  <si>
    <t>Skyhook (electronic anchor)</t>
  </si>
  <si>
    <t>курс</t>
  </si>
  <si>
    <t>коэф.</t>
  </si>
  <si>
    <t>BOBTAIL</t>
  </si>
  <si>
    <t>DTS</t>
  </si>
  <si>
    <t>TDI 4.2-335</t>
  </si>
  <si>
    <t>TDI 4.2-370</t>
  </si>
  <si>
    <t>TDI 3.0-260</t>
  </si>
  <si>
    <t>260/191</t>
  </si>
  <si>
    <t>335/246</t>
  </si>
  <si>
    <t>370/272</t>
  </si>
  <si>
    <t>BRAVO 2 XR</t>
  </si>
  <si>
    <t>Axius Premium комплект</t>
  </si>
  <si>
    <t>Установчий комплект для DTS версії</t>
  </si>
  <si>
    <t>Установчий комплект для не DTS версії</t>
  </si>
  <si>
    <t>5. Комплект приладів (тахометр, індикатор тиску масла, індикатор температури, вольтметр)</t>
  </si>
  <si>
    <t>6. Система підсилювача рульового керування</t>
  </si>
  <si>
    <t>4. Комплект Д/К (тількі для DTS версій)</t>
  </si>
  <si>
    <t>7. Джгут електропроводки із замком запалювання (тількі для DTS версій)</t>
  </si>
  <si>
    <t>Акція</t>
  </si>
  <si>
    <t>55 M SEAPRO</t>
  </si>
  <si>
    <t>Акція***</t>
  </si>
  <si>
    <r>
      <rPr>
        <b/>
        <sz val="9"/>
        <rFont val="Arial Cyr"/>
        <charset val="204"/>
      </rPr>
      <t>CT</t>
    </r>
    <r>
      <rPr>
        <sz val="9"/>
        <rFont val="Arial Cyr"/>
        <charset val="204"/>
      </rPr>
      <t xml:space="preserve"> - посилений редуктор нового покоління</t>
    </r>
  </si>
  <si>
    <t>Command Thrust</t>
  </si>
  <si>
    <t>Verado 350 XL</t>
  </si>
  <si>
    <t>Verado 350 CXL</t>
  </si>
  <si>
    <t>*** - Акція дійсна з 20.01.2015 по 31.12.2015. Кількість двигунів обмежена.</t>
  </si>
  <si>
    <t>для $, виставте значення = 1</t>
  </si>
  <si>
    <t>F 80 ELPT EFI</t>
  </si>
  <si>
    <t>F 100 ELPT EFI</t>
  </si>
  <si>
    <t>F 115 ELPT CT EFI</t>
  </si>
  <si>
    <t>F 115 ELPT EFI 2013</t>
  </si>
  <si>
    <t>F 115 EXLPT EFI 2013</t>
  </si>
  <si>
    <t>F 60 ELPT CT EFI</t>
  </si>
  <si>
    <t>Тахометр, Вольтметр, Спідометр, Індикатор триму (аналоговий).</t>
  </si>
  <si>
    <t>F 9,9 MLH CT</t>
  </si>
  <si>
    <t>F 9,9 EL CT</t>
  </si>
  <si>
    <t>F 9,9 ELPT CT</t>
  </si>
  <si>
    <t>08.02.2016</t>
  </si>
  <si>
    <t>ФОП Копачевский Г.А.</t>
  </si>
  <si>
    <t xml:space="preserve">Офіційний дилер Mercury  </t>
  </si>
  <si>
    <t xml:space="preserve">38 067 44134 90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</si>
</sst>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₴_-;\-* #,##0.00_₴_-;_-* &quot;-&quot;??_₴_-;_-@_-"/>
    <numFmt numFmtId="165" formatCode="#,##0_р_."/>
    <numFmt numFmtId="166" formatCode="0.0"/>
    <numFmt numFmtId="167" formatCode="&quot;$&quot;#,##0"/>
    <numFmt numFmtId="168" formatCode="[$$-C09]#,##0"/>
    <numFmt numFmtId="169" formatCode="_ &quot;€&quot;\ * #,##0.00_ ;_ &quot;€&quot;\ * \-#,##0.00_ ;_ &quot;€&quot;\ * &quot;-&quot;??_ ;_ @_ "/>
    <numFmt numFmtId="170" formatCode="[$€-2]\ #,##0"/>
    <numFmt numFmtId="171" formatCode="[$$-1009]#,##0"/>
    <numFmt numFmtId="172" formatCode="&quot;$&quot;#,##0_);\(&quot;$&quot;#,##0\)"/>
    <numFmt numFmtId="173" formatCode="&quot;€&quot;\ #,##0"/>
    <numFmt numFmtId="174" formatCode="#\ ###\ ##0"/>
  </numFmts>
  <fonts count="80">
    <font>
      <sz val="10"/>
      <name val="Arial Cyr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Tahoma"/>
      <family val="2"/>
      <charset val="204"/>
    </font>
    <font>
      <b/>
      <i/>
      <sz val="10"/>
      <name val="Tahoma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12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sz val="9"/>
      <name val="Arial Cyr"/>
      <charset val="204"/>
    </font>
    <font>
      <b/>
      <sz val="9"/>
      <color indexed="10"/>
      <name val="Tahoma"/>
      <family val="2"/>
    </font>
    <font>
      <b/>
      <i/>
      <sz val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20"/>
      <name val="Arial Cyr"/>
      <charset val="204"/>
    </font>
    <font>
      <b/>
      <u/>
      <sz val="14"/>
      <name val="Arial Cyr"/>
      <charset val="204"/>
    </font>
    <font>
      <sz val="10"/>
      <name val="Tahoma"/>
      <family val="2"/>
      <charset val="204"/>
    </font>
    <font>
      <b/>
      <sz val="26"/>
      <name val="Arial Cyr"/>
      <charset val="204"/>
    </font>
    <font>
      <b/>
      <sz val="48"/>
      <name val="Arial Cyr"/>
      <charset val="204"/>
    </font>
    <font>
      <b/>
      <sz val="14"/>
      <name val="Arial Cyr"/>
      <charset val="204"/>
    </font>
    <font>
      <b/>
      <sz val="12"/>
      <color indexed="9"/>
      <name val="Arial Cyr"/>
      <charset val="204"/>
    </font>
    <font>
      <b/>
      <sz val="10"/>
      <name val="Arial Cyr"/>
      <charset val="204"/>
    </font>
    <font>
      <b/>
      <u/>
      <sz val="9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10"/>
      <color theme="3" tint="0.3999755851924192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DINOT"/>
      <family val="2"/>
    </font>
    <font>
      <b/>
      <sz val="18"/>
      <name val="DINOT"/>
      <family val="2"/>
    </font>
    <font>
      <sz val="12"/>
      <name val="Arial"/>
      <family val="2"/>
      <charset val="204"/>
    </font>
    <font>
      <sz val="10"/>
      <name val="Vitesse Bold"/>
      <family val="3"/>
    </font>
    <font>
      <b/>
      <sz val="16"/>
      <color indexed="9"/>
      <name val="Vitesse Bold"/>
      <family val="3"/>
    </font>
    <font>
      <sz val="10"/>
      <color indexed="9"/>
      <name val="Vitesse Bold"/>
      <family val="3"/>
    </font>
    <font>
      <sz val="10"/>
      <name val="DINOT-BoldItalic"/>
      <family val="2"/>
    </font>
    <font>
      <sz val="12"/>
      <name val="DINOT-BoldItalic"/>
      <charset val="204"/>
    </font>
    <font>
      <sz val="12"/>
      <name val="DINOT-BoldItalic"/>
      <family val="2"/>
    </font>
    <font>
      <sz val="11"/>
      <name val="DINOT-BoldItalic"/>
      <family val="2"/>
    </font>
    <font>
      <b/>
      <sz val="12"/>
      <name val="DINOT-BoldItalic"/>
      <family val="2"/>
    </font>
    <font>
      <b/>
      <sz val="14"/>
      <name val="DINOT-BoldItalic"/>
      <family val="2"/>
    </font>
    <font>
      <b/>
      <sz val="10"/>
      <name val="DINOT-BoldItalic"/>
      <family val="2"/>
    </font>
    <font>
      <sz val="12"/>
      <name val="DINOT"/>
      <family val="2"/>
    </font>
    <font>
      <b/>
      <i/>
      <sz val="12"/>
      <color indexed="9"/>
      <name val="Vitesse Medium"/>
      <family val="3"/>
    </font>
    <font>
      <b/>
      <sz val="12"/>
      <name val="DINOT"/>
      <family val="2"/>
    </font>
    <font>
      <sz val="12"/>
      <color indexed="8"/>
      <name val="DINOT"/>
      <family val="2"/>
    </font>
    <font>
      <b/>
      <sz val="12"/>
      <color indexed="12"/>
      <name val="DINOT"/>
      <family val="2"/>
    </font>
    <font>
      <sz val="12"/>
      <color indexed="12"/>
      <name val="DINOT"/>
      <family val="2"/>
    </font>
    <font>
      <sz val="12"/>
      <color indexed="10"/>
      <name val="DINOT"/>
      <family val="2"/>
    </font>
    <font>
      <sz val="12"/>
      <color indexed="9"/>
      <name val="DINOT"/>
      <family val="2"/>
    </font>
    <font>
      <b/>
      <sz val="12"/>
      <color indexed="9"/>
      <name val="DINOT"/>
      <family val="2"/>
    </font>
    <font>
      <sz val="12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9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rgb="FF0070C0"/>
      <name val="Tahoma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dashed">
        <color indexed="64"/>
      </right>
      <top style="thick">
        <color indexed="8"/>
      </top>
      <bottom/>
      <diagonal/>
    </border>
    <border>
      <left style="dashed">
        <color indexed="64"/>
      </left>
      <right style="dashed">
        <color indexed="64"/>
      </right>
      <top style="thick">
        <color indexed="8"/>
      </top>
      <bottom/>
      <diagonal/>
    </border>
    <border>
      <left style="dashed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ashed">
        <color indexed="64"/>
      </right>
      <top/>
      <bottom style="thin">
        <color indexed="8"/>
      </bottom>
      <diagonal/>
    </border>
    <border>
      <left style="dashed">
        <color indexed="64"/>
      </left>
      <right style="dashed">
        <color indexed="64"/>
      </right>
      <top/>
      <bottom style="thin">
        <color indexed="8"/>
      </bottom>
      <diagonal/>
    </border>
    <border>
      <left style="dashed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1" fillId="0" borderId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75" fillId="0" borderId="0" applyFont="0" applyFill="0" applyBorder="0" applyAlignment="0" applyProtection="0"/>
  </cellStyleXfs>
  <cellXfs count="817">
    <xf numFmtId="0" fontId="0" fillId="0" borderId="0" xfId="0"/>
    <xf numFmtId="0" fontId="1" fillId="0" borderId="0" xfId="0" applyFont="1"/>
    <xf numFmtId="0" fontId="1" fillId="0" borderId="0" xfId="0" applyFont="1" applyFill="1"/>
    <xf numFmtId="14" fontId="1" fillId="2" borderId="0" xfId="0" applyNumberFormat="1" applyFont="1" applyFill="1"/>
    <xf numFmtId="0" fontId="1" fillId="2" borderId="0" xfId="0" applyFont="1" applyFill="1"/>
    <xf numFmtId="0" fontId="24" fillId="2" borderId="0" xfId="0" applyFont="1" applyFill="1" applyAlignment="1">
      <alignment horizontal="centerContinuous" vertical="distributed"/>
    </xf>
    <xf numFmtId="0" fontId="25" fillId="2" borderId="0" xfId="0" applyFont="1" applyFill="1" applyAlignment="1">
      <alignment horizontal="centerContinuous" vertical="distributed"/>
    </xf>
    <xf numFmtId="2" fontId="26" fillId="2" borderId="1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Alignment="1">
      <alignment vertical="center"/>
    </xf>
    <xf numFmtId="14" fontId="28" fillId="2" borderId="0" xfId="0" quotePrefix="1" applyNumberFormat="1" applyFont="1" applyFill="1"/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2" fontId="4" fillId="0" borderId="0" xfId="0" applyNumberFormat="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2" fontId="10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2" fontId="6" fillId="0" borderId="0" xfId="0" applyNumberFormat="1" applyFont="1" applyProtection="1">
      <protection hidden="1"/>
    </xf>
    <xf numFmtId="0" fontId="3" fillId="0" borderId="0" xfId="1" applyAlignment="1" applyProtection="1"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9" borderId="21" xfId="0" applyFont="1" applyFill="1" applyBorder="1" applyAlignment="1" applyProtection="1">
      <alignment horizontal="center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2" fontId="8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18" fillId="9" borderId="0" xfId="0" applyFont="1" applyFill="1" applyBorder="1" applyAlignment="1" applyProtection="1">
      <alignment horizontal="centerContinuous" vertical="center" wrapText="1"/>
      <protection hidden="1"/>
    </xf>
    <xf numFmtId="0" fontId="18" fillId="3" borderId="0" xfId="0" applyFont="1" applyFill="1" applyBorder="1" applyAlignment="1" applyProtection="1">
      <alignment horizontal="centerContinuous" vertical="center" wrapText="1"/>
      <protection hidden="1"/>
    </xf>
    <xf numFmtId="2" fontId="18" fillId="3" borderId="17" xfId="0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13" xfId="0" applyFont="1" applyFill="1" applyBorder="1" applyAlignment="1" applyProtection="1">
      <alignment horizontal="centerContinuous" vertical="center"/>
      <protection hidden="1"/>
    </xf>
    <xf numFmtId="0" fontId="10" fillId="0" borderId="14" xfId="0" applyFont="1" applyBorder="1" applyAlignment="1" applyProtection="1">
      <alignment horizontal="centerContinuous" vertical="center"/>
      <protection hidden="1"/>
    </xf>
    <xf numFmtId="0" fontId="18" fillId="9" borderId="14" xfId="0" applyFont="1" applyFill="1" applyBorder="1" applyAlignment="1" applyProtection="1">
      <alignment horizontal="centerContinuous" vertical="center" wrapText="1"/>
      <protection hidden="1"/>
    </xf>
    <xf numFmtId="0" fontId="18" fillId="3" borderId="14" xfId="0" applyFont="1" applyFill="1" applyBorder="1" applyAlignment="1" applyProtection="1">
      <alignment horizontal="centerContinuous" vertical="center" wrapText="1"/>
      <protection hidden="1"/>
    </xf>
    <xf numFmtId="2" fontId="18" fillId="3" borderId="15" xfId="0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23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3" fontId="10" fillId="0" borderId="10" xfId="0" applyNumberFormat="1" applyFont="1" applyFill="1" applyBorder="1" applyAlignment="1" applyProtection="1">
      <alignment horizontal="center" vertical="center"/>
      <protection hidden="1"/>
    </xf>
    <xf numFmtId="165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3" fontId="10" fillId="0" borderId="7" xfId="0" applyNumberFormat="1" applyFont="1" applyFill="1" applyBorder="1" applyAlignment="1" applyProtection="1">
      <alignment horizontal="right" vertical="center"/>
      <protection hidden="1"/>
    </xf>
    <xf numFmtId="165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3" fontId="10" fillId="0" borderId="7" xfId="0" applyNumberFormat="1" applyFont="1" applyFill="1" applyBorder="1" applyAlignment="1" applyProtection="1">
      <alignment horizontal="center" vertical="center"/>
      <protection hidden="1"/>
    </xf>
    <xf numFmtId="165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165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165" fontId="77" fillId="9" borderId="4" xfId="0" applyNumberFormat="1" applyFont="1" applyFill="1" applyBorder="1" applyAlignment="1" applyProtection="1">
      <alignment horizontal="center" vertical="center" wrapText="1"/>
      <protection hidden="1"/>
    </xf>
    <xf numFmtId="2" fontId="77" fillId="9" borderId="4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Continuous" vertical="center"/>
      <protection hidden="1"/>
    </xf>
    <xf numFmtId="0" fontId="9" fillId="0" borderId="21" xfId="0" applyFont="1" applyFill="1" applyBorder="1" applyAlignment="1" applyProtection="1">
      <alignment horizontal="centerContinuous" vertical="center"/>
      <protection hidden="1"/>
    </xf>
    <xf numFmtId="165" fontId="10" fillId="0" borderId="21" xfId="0" applyNumberFormat="1" applyFont="1" applyBorder="1" applyAlignment="1" applyProtection="1">
      <alignment horizontal="centerContinuous" vertical="center"/>
      <protection hidden="1"/>
    </xf>
    <xf numFmtId="2" fontId="10" fillId="0" borderId="22" xfId="0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165" fontId="10" fillId="0" borderId="0" xfId="0" applyNumberFormat="1" applyFont="1" applyBorder="1" applyAlignment="1" applyProtection="1">
      <alignment horizontal="centerContinuous" vertical="center"/>
      <protection hidden="1"/>
    </xf>
    <xf numFmtId="2" fontId="10" fillId="0" borderId="17" xfId="0" applyNumberFormat="1" applyFont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Continuous" vertical="center"/>
      <protection hidden="1"/>
    </xf>
    <xf numFmtId="0" fontId="13" fillId="0" borderId="13" xfId="0" applyFont="1" applyFill="1" applyBorder="1" applyAlignment="1" applyProtection="1">
      <alignment horizontal="centerContinuous" vertical="center"/>
      <protection hidden="1"/>
    </xf>
    <xf numFmtId="0" fontId="13" fillId="0" borderId="14" xfId="0" applyFont="1" applyFill="1" applyBorder="1" applyAlignment="1" applyProtection="1">
      <alignment horizontal="centerContinuous" vertical="center"/>
      <protection hidden="1"/>
    </xf>
    <xf numFmtId="165" fontId="10" fillId="0" borderId="14" xfId="0" applyNumberFormat="1" applyFont="1" applyFill="1" applyBorder="1" applyAlignment="1" applyProtection="1">
      <alignment horizontal="centerContinuous" vertical="center"/>
      <protection hidden="1"/>
    </xf>
    <xf numFmtId="2" fontId="10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0" fillId="0" borderId="6" xfId="0" applyFont="1" applyFill="1" applyBorder="1" applyAlignment="1" applyProtection="1">
      <alignment horizontal="left" vertical="center"/>
      <protection hidden="1"/>
    </xf>
    <xf numFmtId="0" fontId="7" fillId="0" borderId="36" xfId="0" applyFont="1" applyFill="1" applyBorder="1" applyAlignment="1" applyProtection="1">
      <alignment horizontal="centerContinuous" vertical="center"/>
      <protection hidden="1"/>
    </xf>
    <xf numFmtId="0" fontId="7" fillId="0" borderId="34" xfId="0" applyFont="1" applyFill="1" applyBorder="1" applyAlignment="1" applyProtection="1">
      <alignment horizontal="centerContinuous" vertical="center" wrapText="1"/>
      <protection hidden="1"/>
    </xf>
    <xf numFmtId="0" fontId="7" fillId="0" borderId="35" xfId="0" applyFont="1" applyFill="1" applyBorder="1" applyAlignment="1" applyProtection="1">
      <alignment horizontal="centerContinuous" vertical="center" wrapText="1"/>
      <protection hidden="1"/>
    </xf>
    <xf numFmtId="165" fontId="7" fillId="0" borderId="37" xfId="0" applyNumberFormat="1" applyFont="1" applyFill="1" applyBorder="1" applyAlignment="1" applyProtection="1">
      <alignment horizontal="centerContinuous" vertical="center" wrapText="1"/>
      <protection hidden="1"/>
    </xf>
    <xf numFmtId="2" fontId="7" fillId="0" borderId="37" xfId="0" applyNumberFormat="1" applyFont="1" applyFill="1" applyBorder="1" applyAlignment="1" applyProtection="1">
      <alignment horizontal="centerContinuous" vertical="center" wrapText="1"/>
      <protection hidden="1"/>
    </xf>
    <xf numFmtId="2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165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Continuous" vertical="center"/>
      <protection hidden="1"/>
    </xf>
    <xf numFmtId="165" fontId="10" fillId="0" borderId="21" xfId="0" applyNumberFormat="1" applyFont="1" applyFill="1" applyBorder="1" applyAlignment="1" applyProtection="1">
      <alignment horizontal="centerContinuous" vertical="center"/>
      <protection hidden="1"/>
    </xf>
    <xf numFmtId="2" fontId="10" fillId="0" borderId="22" xfId="0" applyNumberFormat="1" applyFont="1" applyFill="1" applyBorder="1" applyAlignment="1" applyProtection="1">
      <alignment horizontal="centerContinuous" vertical="center"/>
      <protection hidden="1"/>
    </xf>
    <xf numFmtId="0" fontId="15" fillId="0" borderId="16" xfId="0" applyFont="1" applyFill="1" applyBorder="1" applyAlignment="1" applyProtection="1">
      <alignment horizontal="centerContinuous" vertical="center" wrapText="1"/>
      <protection hidden="1"/>
    </xf>
    <xf numFmtId="0" fontId="15" fillId="0" borderId="0" xfId="0" applyFont="1" applyFill="1" applyBorder="1" applyAlignment="1" applyProtection="1">
      <alignment horizontal="centerContinuous" vertical="center" wrapText="1"/>
      <protection hidden="1"/>
    </xf>
    <xf numFmtId="165" fontId="1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2" fontId="10" fillId="0" borderId="17" xfId="0" applyNumberFormat="1" applyFont="1" applyFill="1" applyBorder="1" applyAlignment="1" applyProtection="1">
      <alignment horizontal="centerContinuous" vertical="center" wrapText="1"/>
      <protection hidden="1"/>
    </xf>
    <xf numFmtId="165" fontId="10" fillId="0" borderId="0" xfId="0" applyNumberFormat="1" applyFont="1" applyFill="1" applyBorder="1" applyAlignment="1" applyProtection="1">
      <alignment horizontal="centerContinuous" vertical="center"/>
      <protection hidden="1"/>
    </xf>
    <xf numFmtId="2" fontId="10" fillId="0" borderId="17" xfId="0" applyNumberFormat="1" applyFont="1" applyFill="1" applyBorder="1" applyAlignment="1" applyProtection="1">
      <alignment horizontal="centerContinuous" vertical="center"/>
      <protection hidden="1"/>
    </xf>
    <xf numFmtId="0" fontId="13" fillId="0" borderId="13" xfId="0" applyFont="1" applyFill="1" applyBorder="1" applyAlignment="1" applyProtection="1">
      <alignment horizontal="right" vertical="center" wrapText="1"/>
      <protection hidden="1"/>
    </xf>
    <xf numFmtId="0" fontId="13" fillId="0" borderId="14" xfId="0" applyFont="1" applyFill="1" applyBorder="1" applyAlignment="1" applyProtection="1">
      <alignment horizontal="right" vertical="center" wrapText="1"/>
      <protection hidden="1"/>
    </xf>
    <xf numFmtId="165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65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3" fontId="10" fillId="0" borderId="24" xfId="0" applyNumberFormat="1" applyFont="1" applyBorder="1" applyAlignment="1" applyProtection="1">
      <alignment horizontal="right" vertical="center"/>
      <protection hidden="1"/>
    </xf>
    <xf numFmtId="165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165" fontId="10" fillId="0" borderId="9" xfId="0" applyNumberFormat="1" applyFont="1" applyBorder="1" applyAlignment="1" applyProtection="1">
      <alignment horizontal="center" vertical="center" wrapText="1"/>
      <protection hidden="1"/>
    </xf>
    <xf numFmtId="2" fontId="10" fillId="0" borderId="9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65" fontId="10" fillId="0" borderId="0" xfId="0" applyNumberFormat="1" applyFont="1" applyBorder="1" applyAlignment="1" applyProtection="1">
      <alignment horizontal="center" vertical="center" wrapText="1"/>
      <protection hidden="1"/>
    </xf>
    <xf numFmtId="2" fontId="10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10" fillId="0" borderId="33" xfId="0" applyFont="1" applyFill="1" applyBorder="1" applyAlignment="1" applyProtection="1">
      <alignment horizontal="left" vertical="center" wrapText="1"/>
      <protection hidden="1"/>
    </xf>
    <xf numFmtId="3" fontId="10" fillId="0" borderId="8" xfId="0" applyNumberFormat="1" applyFont="1" applyFill="1" applyBorder="1" applyAlignment="1" applyProtection="1">
      <alignment horizontal="right" vertical="center"/>
      <protection hidden="1"/>
    </xf>
    <xf numFmtId="165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34" xfId="0" applyFont="1" applyFill="1" applyBorder="1" applyAlignment="1" applyProtection="1">
      <alignment horizontal="centerContinuous" vertical="center" wrapText="1"/>
      <protection hidden="1"/>
    </xf>
    <xf numFmtId="0" fontId="10" fillId="0" borderId="35" xfId="0" applyFont="1" applyFill="1" applyBorder="1" applyAlignment="1" applyProtection="1">
      <alignment horizontal="centerContinuous" vertical="center" wrapText="1"/>
      <protection hidden="1"/>
    </xf>
    <xf numFmtId="165" fontId="10" fillId="0" borderId="37" xfId="0" applyNumberFormat="1" applyFont="1" applyFill="1" applyBorder="1" applyAlignment="1" applyProtection="1">
      <alignment horizontal="centerContinuous" vertical="center" wrapText="1"/>
      <protection hidden="1"/>
    </xf>
    <xf numFmtId="2" fontId="10" fillId="0" borderId="37" xfId="0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20" fillId="0" borderId="0" xfId="0" quotePrefix="1" applyFont="1" applyProtection="1"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2" fontId="11" fillId="0" borderId="0" xfId="0" applyNumberFormat="1" applyFont="1" applyBorder="1" applyAlignment="1" applyProtection="1">
      <alignment vertical="center"/>
      <protection hidden="1"/>
    </xf>
    <xf numFmtId="0" fontId="20" fillId="0" borderId="0" xfId="0" quotePrefix="1" applyFont="1" applyAlignment="1" applyProtection="1">
      <alignment horizontal="right"/>
      <protection hidden="1"/>
    </xf>
    <xf numFmtId="2" fontId="11" fillId="0" borderId="0" xfId="0" applyNumberFormat="1" applyFont="1" applyBorder="1" applyAlignment="1" applyProtection="1">
      <alignment horizontal="right" vertical="center"/>
      <protection hidden="1"/>
    </xf>
    <xf numFmtId="2" fontId="10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0" fontId="76" fillId="9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Continuous" vertical="center"/>
      <protection hidden="1"/>
    </xf>
    <xf numFmtId="0" fontId="9" fillId="0" borderId="1" xfId="0" applyFont="1" applyFill="1" applyBorder="1" applyAlignment="1" applyProtection="1">
      <alignment horizontal="centerContinuous" vertical="center"/>
      <protection hidden="1"/>
    </xf>
    <xf numFmtId="0" fontId="9" fillId="0" borderId="12" xfId="0" applyFont="1" applyFill="1" applyBorder="1" applyAlignment="1" applyProtection="1">
      <alignment horizontal="centerContinuous" vertical="center"/>
      <protection hidden="1"/>
    </xf>
    <xf numFmtId="0" fontId="9" fillId="0" borderId="22" xfId="0" applyFont="1" applyFill="1" applyBorder="1" applyAlignment="1" applyProtection="1">
      <alignment horizontal="centerContinuous" vertical="center"/>
      <protection hidden="1"/>
    </xf>
    <xf numFmtId="0" fontId="9" fillId="0" borderId="14" xfId="0" applyFont="1" applyFill="1" applyBorder="1" applyAlignment="1" applyProtection="1">
      <alignment horizontal="centerContinuous" vertical="center"/>
      <protection hidden="1"/>
    </xf>
    <xf numFmtId="0" fontId="9" fillId="0" borderId="15" xfId="0" applyFont="1" applyFill="1" applyBorder="1" applyAlignment="1" applyProtection="1">
      <alignment horizontal="centerContinuous" vertical="center"/>
      <protection hidden="1"/>
    </xf>
    <xf numFmtId="0" fontId="15" fillId="0" borderId="12" xfId="0" applyFont="1" applyFill="1" applyBorder="1" applyAlignment="1" applyProtection="1">
      <alignment horizontal="centerContinuous" vertical="center"/>
      <protection hidden="1"/>
    </xf>
    <xf numFmtId="0" fontId="10" fillId="0" borderId="18" xfId="0" applyFont="1" applyBorder="1" applyAlignment="1" applyProtection="1">
      <alignment horizontal="centerContinuous" vertical="center"/>
      <protection hidden="1"/>
    </xf>
    <xf numFmtId="0" fontId="10" fillId="0" borderId="19" xfId="0" applyFont="1" applyBorder="1" applyAlignment="1" applyProtection="1">
      <alignment horizontal="centerContinuous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174" fontId="10" fillId="0" borderId="2" xfId="0" applyNumberFormat="1" applyFont="1" applyFill="1" applyBorder="1" applyAlignment="1" applyProtection="1">
      <alignment horizontal="right" vertical="center"/>
      <protection hidden="1"/>
    </xf>
    <xf numFmtId="3" fontId="10" fillId="0" borderId="140" xfId="0" applyNumberFormat="1" applyFont="1" applyFill="1" applyBorder="1" applyAlignment="1" applyProtection="1">
      <alignment horizontal="right" vertical="center"/>
      <protection hidden="1"/>
    </xf>
    <xf numFmtId="1" fontId="10" fillId="0" borderId="7" xfId="0" applyNumberFormat="1" applyFont="1" applyFill="1" applyBorder="1" applyAlignment="1" applyProtection="1">
      <alignment horizontal="center" vertical="center"/>
      <protection hidden="1"/>
    </xf>
    <xf numFmtId="174" fontId="10" fillId="0" borderId="30" xfId="0" applyNumberFormat="1" applyFont="1" applyFill="1" applyBorder="1" applyAlignment="1" applyProtection="1">
      <alignment horizontal="right" vertical="center"/>
      <protection hidden="1"/>
    </xf>
    <xf numFmtId="3" fontId="10" fillId="0" borderId="30" xfId="0" applyNumberFormat="1" applyFont="1" applyFill="1" applyBorder="1" applyAlignment="1" applyProtection="1">
      <alignment horizontal="right" vertical="center"/>
      <protection hidden="1"/>
    </xf>
    <xf numFmtId="3" fontId="10" fillId="0" borderId="141" xfId="0" applyNumberFormat="1" applyFont="1" applyFill="1" applyBorder="1" applyAlignment="1" applyProtection="1">
      <alignment horizontal="right" vertical="center"/>
      <protection hidden="1"/>
    </xf>
    <xf numFmtId="3" fontId="10" fillId="0" borderId="141" xfId="0" applyNumberFormat="1" applyFont="1" applyFill="1" applyBorder="1" applyAlignment="1" applyProtection="1">
      <alignment horizontal="center" vertical="center"/>
      <protection hidden="1"/>
    </xf>
    <xf numFmtId="3" fontId="10" fillId="0" borderId="30" xfId="0" applyNumberFormat="1" applyFont="1" applyFill="1" applyBorder="1" applyAlignment="1" applyProtection="1">
      <alignment horizontal="center" vertical="center"/>
      <protection hidden="1"/>
    </xf>
    <xf numFmtId="1" fontId="10" fillId="0" borderId="7" xfId="0" applyNumberFormat="1" applyFont="1" applyBorder="1" applyAlignment="1" applyProtection="1">
      <alignment horizontal="center" vertical="center"/>
      <protection hidden="1"/>
    </xf>
    <xf numFmtId="174" fontId="10" fillId="0" borderId="30" xfId="0" applyNumberFormat="1" applyFont="1" applyBorder="1" applyAlignment="1" applyProtection="1">
      <alignment horizontal="right" vertical="center"/>
      <protection hidden="1"/>
    </xf>
    <xf numFmtId="174" fontId="10" fillId="0" borderId="141" xfId="0" applyNumberFormat="1" applyFont="1" applyFill="1" applyBorder="1" applyAlignment="1" applyProtection="1">
      <alignment horizontal="center" vertical="center"/>
      <protection hidden="1"/>
    </xf>
    <xf numFmtId="174" fontId="10" fillId="0" borderId="30" xfId="0" applyNumberFormat="1" applyFont="1" applyFill="1" applyBorder="1" applyAlignment="1" applyProtection="1">
      <alignment horizontal="center" vertical="center"/>
      <protection hidden="1"/>
    </xf>
    <xf numFmtId="174" fontId="77" fillId="9" borderId="141" xfId="0" applyNumberFormat="1" applyFont="1" applyFill="1" applyBorder="1" applyAlignment="1" applyProtection="1">
      <alignment horizontal="center" vertical="center"/>
      <protection hidden="1"/>
    </xf>
    <xf numFmtId="174" fontId="10" fillId="0" borderId="141" xfId="0" applyNumberFormat="1" applyFont="1" applyBorder="1" applyAlignment="1" applyProtection="1">
      <alignment horizontal="center" vertical="center"/>
      <protection hidden="1"/>
    </xf>
    <xf numFmtId="174" fontId="9" fillId="0" borderId="22" xfId="0" applyNumberFormat="1" applyFont="1" applyFill="1" applyBorder="1" applyAlignment="1" applyProtection="1">
      <alignment horizontal="centerContinuous" vertical="center"/>
      <protection hidden="1"/>
    </xf>
    <xf numFmtId="174" fontId="9" fillId="0" borderId="17" xfId="0" applyNumberFormat="1" applyFont="1" applyFill="1" applyBorder="1" applyAlignment="1" applyProtection="1">
      <alignment horizontal="centerContinuous" vertical="center"/>
      <protection hidden="1"/>
    </xf>
    <xf numFmtId="174" fontId="15" fillId="0" borderId="17" xfId="0" applyNumberFormat="1" applyFont="1" applyFill="1" applyBorder="1" applyAlignment="1" applyProtection="1">
      <alignment horizontal="centerContinuous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74" fontId="13" fillId="0" borderId="15" xfId="0" applyNumberFormat="1" applyFont="1" applyFill="1" applyBorder="1" applyAlignment="1" applyProtection="1">
      <alignment horizontal="centerContinuous" vertical="center"/>
      <protection hidden="1"/>
    </xf>
    <xf numFmtId="0" fontId="7" fillId="0" borderId="20" xfId="0" applyFont="1" applyFill="1" applyBorder="1" applyAlignment="1" applyProtection="1">
      <alignment horizontal="centerContinuous" vertical="center"/>
      <protection hidden="1"/>
    </xf>
    <xf numFmtId="0" fontId="10" fillId="0" borderId="21" xfId="0" applyFont="1" applyFill="1" applyBorder="1" applyAlignment="1" applyProtection="1">
      <alignment horizontal="centerContinuous" vertical="center" wrapText="1"/>
      <protection hidden="1"/>
    </xf>
    <xf numFmtId="174" fontId="10" fillId="0" borderId="22" xfId="0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36" xfId="0" applyFont="1" applyFill="1" applyBorder="1" applyAlignment="1" applyProtection="1">
      <alignment horizontal="left" vertical="center" wrapText="1"/>
      <protection hidden="1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174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74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74" fontId="10" fillId="0" borderId="139" xfId="0" applyNumberFormat="1" applyFont="1" applyBorder="1" applyAlignment="1" applyProtection="1">
      <alignment horizontal="right" vertical="center"/>
      <protection hidden="1"/>
    </xf>
    <xf numFmtId="174" fontId="9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centerContinuous" vertical="center"/>
      <protection hidden="1"/>
    </xf>
    <xf numFmtId="1" fontId="12" fillId="0" borderId="21" xfId="0" applyNumberFormat="1" applyFont="1" applyBorder="1" applyAlignment="1" applyProtection="1">
      <alignment horizontal="centerContinuous" vertical="center"/>
      <protection hidden="1"/>
    </xf>
    <xf numFmtId="174" fontId="12" fillId="0" borderId="22" xfId="0" applyNumberFormat="1" applyFont="1" applyBorder="1" applyAlignment="1" applyProtection="1">
      <alignment horizontal="centerContinuous" vertical="center"/>
      <protection hidden="1"/>
    </xf>
    <xf numFmtId="174" fontId="15" fillId="0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5" fillId="0" borderId="0" xfId="0" applyNumberFormat="1" applyFont="1" applyFill="1" applyBorder="1" applyAlignment="1" applyProtection="1">
      <alignment horizontal="centerContinuous" vertical="center"/>
      <protection hidden="1"/>
    </xf>
    <xf numFmtId="1" fontId="13" fillId="0" borderId="14" xfId="0" applyNumberFormat="1" applyFont="1" applyFill="1" applyBorder="1" applyAlignment="1" applyProtection="1">
      <alignment horizontal="centerContinuous" vertical="center"/>
      <protection hidden="1"/>
    </xf>
    <xf numFmtId="174" fontId="13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74" fontId="10" fillId="0" borderId="2" xfId="0" applyNumberFormat="1" applyFont="1" applyBorder="1" applyAlignment="1" applyProtection="1">
      <alignment horizontal="right" vertical="center"/>
      <protection hidden="1"/>
    </xf>
    <xf numFmtId="174" fontId="10" fillId="0" borderId="30" xfId="0" applyNumberFormat="1" applyFont="1" applyBorder="1" applyAlignment="1" applyProtection="1">
      <alignment horizontal="center" vertical="center"/>
      <protection hidden="1"/>
    </xf>
    <xf numFmtId="1" fontId="10" fillId="0" borderId="24" xfId="0" applyNumberFormat="1" applyFont="1" applyBorder="1" applyAlignment="1" applyProtection="1">
      <alignment horizontal="center" vertical="center"/>
      <protection hidden="1"/>
    </xf>
    <xf numFmtId="174" fontId="10" fillId="0" borderId="31" xfId="0" applyNumberFormat="1" applyFont="1" applyBorder="1" applyAlignment="1" applyProtection="1">
      <alignment horizontal="right" vertical="center"/>
      <protection hidden="1"/>
    </xf>
    <xf numFmtId="3" fontId="10" fillId="0" borderId="30" xfId="0" applyNumberFormat="1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horizontal="left" vertical="center"/>
      <protection hidden="1"/>
    </xf>
    <xf numFmtId="174" fontId="7" fillId="0" borderId="30" xfId="0" applyNumberFormat="1" applyFont="1" applyFill="1" applyBorder="1" applyAlignment="1" applyProtection="1">
      <alignment horizontal="right" vertical="center"/>
      <protection hidden="1"/>
    </xf>
    <xf numFmtId="1" fontId="9" fillId="0" borderId="21" xfId="0" applyNumberFormat="1" applyFont="1" applyFill="1" applyBorder="1" applyAlignment="1" applyProtection="1">
      <alignment horizontal="left" vertical="center" wrapText="1"/>
      <protection hidden="1"/>
    </xf>
    <xf numFmtId="174" fontId="9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1" fontId="15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174" fontId="15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17" xfId="0" applyFont="1" applyFill="1" applyBorder="1" applyAlignment="1" applyProtection="1">
      <alignment horizontal="centerContinuous" vertical="center" wrapText="1"/>
      <protection hidden="1"/>
    </xf>
    <xf numFmtId="3" fontId="10" fillId="0" borderId="24" xfId="0" applyNumberFormat="1" applyFont="1" applyFill="1" applyBorder="1" applyAlignment="1" applyProtection="1">
      <alignment horizontal="right" vertical="center"/>
      <protection hidden="1"/>
    </xf>
    <xf numFmtId="174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4" xfId="0" applyNumberFormat="1" applyFont="1" applyFill="1" applyBorder="1" applyAlignment="1" applyProtection="1">
      <alignment horizontal="right" vertical="center" wrapText="1"/>
      <protection hidden="1"/>
    </xf>
    <xf numFmtId="174" fontId="1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Fill="1" applyBorder="1" applyAlignment="1" applyProtection="1">
      <alignment horizontal="righ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1" fontId="10" fillId="0" borderId="24" xfId="0" applyNumberFormat="1" applyFont="1" applyBorder="1" applyAlignment="1" applyProtection="1">
      <alignment horizontal="right" vertical="center"/>
      <protection hidden="1"/>
    </xf>
    <xf numFmtId="3" fontId="10" fillId="0" borderId="31" xfId="0" applyNumberFormat="1" applyFont="1" applyBorder="1" applyAlignment="1" applyProtection="1">
      <alignment horizontal="right" vertical="center"/>
      <protection hidden="1"/>
    </xf>
    <xf numFmtId="174" fontId="9" fillId="0" borderId="21" xfId="0" applyNumberFormat="1" applyFont="1" applyFill="1" applyBorder="1" applyAlignment="1" applyProtection="1">
      <alignment horizontal="centerContinuous" vertical="center"/>
      <protection hidden="1"/>
    </xf>
    <xf numFmtId="174" fontId="15" fillId="0" borderId="0" xfId="0" applyNumberFormat="1" applyFont="1" applyFill="1" applyBorder="1" applyAlignment="1" applyProtection="1">
      <alignment horizontal="centerContinuous" vertical="center"/>
      <protection hidden="1"/>
    </xf>
    <xf numFmtId="0" fontId="15" fillId="0" borderId="17" xfId="0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74" fontId="13" fillId="0" borderId="14" xfId="0" applyNumberFormat="1" applyFont="1" applyFill="1" applyBorder="1" applyAlignment="1" applyProtection="1">
      <alignment horizontal="centerContinuous" vertical="center"/>
      <protection hidden="1"/>
    </xf>
    <xf numFmtId="0" fontId="13" fillId="0" borderId="15" xfId="0" applyFont="1" applyFill="1" applyBorder="1" applyAlignment="1" applyProtection="1">
      <alignment horizontal="centerContinuous" vertical="center"/>
      <protection hidden="1"/>
    </xf>
    <xf numFmtId="0" fontId="7" fillId="0" borderId="20" xfId="0" applyFont="1" applyFill="1" applyBorder="1" applyAlignment="1" applyProtection="1">
      <alignment horizontal="centerContinuous" vertical="center" wrapText="1"/>
      <protection hidden="1"/>
    </xf>
    <xf numFmtId="174" fontId="10" fillId="0" borderId="21" xfId="0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22" xfId="0" applyFont="1" applyFill="1" applyBorder="1" applyAlignment="1" applyProtection="1">
      <alignment horizontal="centerContinuous" vertical="center" wrapText="1"/>
      <protection hidden="1"/>
    </xf>
    <xf numFmtId="1" fontId="10" fillId="0" borderId="8" xfId="0" applyNumberFormat="1" applyFont="1" applyFill="1" applyBorder="1" applyAlignment="1" applyProtection="1">
      <alignment horizontal="center" vertical="center"/>
      <protection hidden="1"/>
    </xf>
    <xf numFmtId="174" fontId="10" fillId="0" borderId="9" xfId="0" applyNumberFormat="1" applyFont="1" applyFill="1" applyBorder="1" applyAlignment="1" applyProtection="1">
      <alignment horizontal="right" vertical="center"/>
      <protection hidden="1"/>
    </xf>
    <xf numFmtId="3" fontId="10" fillId="0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10" fillId="0" borderId="2" xfId="0" applyNumberFormat="1" applyFont="1" applyFill="1" applyBorder="1" applyAlignment="1" applyProtection="1">
      <alignment horizontal="right" vertical="center"/>
      <protection hidden="1"/>
    </xf>
    <xf numFmtId="166" fontId="10" fillId="0" borderId="3" xfId="0" applyNumberFormat="1" applyFont="1" applyFill="1" applyBorder="1" applyAlignment="1" applyProtection="1">
      <alignment horizontal="center" vertical="center"/>
      <protection hidden="1"/>
    </xf>
    <xf numFmtId="174" fontId="10" fillId="0" borderId="31" xfId="0" applyNumberFormat="1" applyFont="1" applyFill="1" applyBorder="1" applyAlignment="1" applyProtection="1">
      <alignment horizontal="right" vertical="center"/>
      <protection hidden="1"/>
    </xf>
    <xf numFmtId="3" fontId="10" fillId="0" borderId="3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31" fillId="0" borderId="0" xfId="2" applyFont="1" applyAlignment="1" applyProtection="1">
      <alignment vertical="center"/>
      <protection hidden="1"/>
    </xf>
    <xf numFmtId="0" fontId="31" fillId="0" borderId="0" xfId="2" applyFont="1" applyBorder="1" applyAlignment="1" applyProtection="1">
      <alignment horizontal="center" vertical="center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0" fontId="32" fillId="0" borderId="0" xfId="2" applyFont="1" applyBorder="1" applyAlignment="1" applyProtection="1">
      <alignment horizontal="left" vertical="center"/>
      <protection hidden="1"/>
    </xf>
    <xf numFmtId="0" fontId="32" fillId="0" borderId="0" xfId="2" applyFont="1" applyBorder="1" applyAlignment="1" applyProtection="1">
      <alignment horizontal="center" vertical="center"/>
      <protection hidden="1"/>
    </xf>
    <xf numFmtId="164" fontId="73" fillId="0" borderId="0" xfId="4" applyFont="1" applyAlignment="1" applyProtection="1">
      <alignment horizontal="center" vertical="center"/>
      <protection hidden="1"/>
    </xf>
    <xf numFmtId="0" fontId="31" fillId="0" borderId="0" xfId="2" applyFont="1" applyBorder="1" applyAlignment="1" applyProtection="1">
      <alignment vertical="center"/>
      <protection hidden="1"/>
    </xf>
    <xf numFmtId="0" fontId="74" fillId="0" borderId="0" xfId="2" applyFont="1" applyAlignment="1" applyProtection="1">
      <alignment horizontal="center" vertical="center"/>
      <protection hidden="1"/>
    </xf>
    <xf numFmtId="0" fontId="32" fillId="4" borderId="29" xfId="2" applyFont="1" applyFill="1" applyBorder="1" applyAlignment="1" applyProtection="1">
      <alignment horizontal="centerContinuous" vertical="center"/>
      <protection hidden="1"/>
    </xf>
    <xf numFmtId="0" fontId="30" fillId="4" borderId="38" xfId="2" applyFont="1" applyFill="1" applyBorder="1" applyAlignment="1" applyProtection="1">
      <alignment horizontal="centerContinuous" vertical="center"/>
      <protection hidden="1"/>
    </xf>
    <xf numFmtId="0" fontId="32" fillId="4" borderId="39" xfId="2" applyFont="1" applyFill="1" applyBorder="1" applyAlignment="1" applyProtection="1">
      <alignment horizontal="centerContinuous" vertical="center"/>
      <protection hidden="1"/>
    </xf>
    <xf numFmtId="0" fontId="31" fillId="4" borderId="38" xfId="2" applyFont="1" applyFill="1" applyBorder="1" applyAlignment="1" applyProtection="1">
      <alignment horizontal="centerContinuous" vertical="center"/>
      <protection hidden="1"/>
    </xf>
    <xf numFmtId="0" fontId="31" fillId="4" borderId="39" xfId="2" applyFont="1" applyFill="1" applyBorder="1" applyAlignment="1" applyProtection="1">
      <alignment horizontal="centerContinuous" vertical="center"/>
      <protection hidden="1"/>
    </xf>
    <xf numFmtId="0" fontId="33" fillId="0" borderId="0" xfId="2" applyFont="1" applyFill="1" applyBorder="1" applyAlignment="1" applyProtection="1">
      <alignment horizontal="center" vertical="center"/>
      <protection hidden="1"/>
    </xf>
    <xf numFmtId="0" fontId="34" fillId="0" borderId="0" xfId="2" applyFont="1" applyFill="1" applyBorder="1" applyAlignment="1" applyProtection="1">
      <alignment horizontal="center" vertical="center"/>
      <protection hidden="1"/>
    </xf>
    <xf numFmtId="3" fontId="34" fillId="0" borderId="0" xfId="2" applyNumberFormat="1" applyFont="1" applyBorder="1" applyAlignment="1" applyProtection="1">
      <alignment horizontal="center" vertical="center"/>
      <protection hidden="1"/>
    </xf>
    <xf numFmtId="0" fontId="30" fillId="0" borderId="0" xfId="2" applyBorder="1" applyAlignment="1" applyProtection="1">
      <alignment vertical="center"/>
      <protection hidden="1"/>
    </xf>
    <xf numFmtId="0" fontId="34" fillId="0" borderId="0" xfId="2" applyFont="1" applyBorder="1" applyAlignment="1" applyProtection="1">
      <alignment horizontal="center" vertical="center"/>
      <protection hidden="1"/>
    </xf>
    <xf numFmtId="0" fontId="35" fillId="0" borderId="12" xfId="2" applyFont="1" applyFill="1" applyBorder="1" applyAlignment="1" applyProtection="1">
      <alignment horizontal="centerContinuous" vertical="center"/>
      <protection hidden="1"/>
    </xf>
    <xf numFmtId="0" fontId="35" fillId="0" borderId="18" xfId="2" applyFont="1" applyFill="1" applyBorder="1" applyAlignment="1" applyProtection="1">
      <alignment horizontal="centerContinuous" vertical="center"/>
      <protection hidden="1"/>
    </xf>
    <xf numFmtId="0" fontId="30" fillId="0" borderId="18" xfId="2" applyBorder="1" applyAlignment="1" applyProtection="1">
      <alignment horizontal="centerContinuous" vertical="center"/>
      <protection hidden="1"/>
    </xf>
    <xf numFmtId="0" fontId="35" fillId="0" borderId="19" xfId="2" applyFont="1" applyFill="1" applyBorder="1" applyAlignment="1" applyProtection="1">
      <alignment horizontal="centerContinuous" vertical="center"/>
      <protection hidden="1"/>
    </xf>
    <xf numFmtId="0" fontId="36" fillId="0" borderId="0" xfId="2" applyFont="1" applyAlignment="1" applyProtection="1">
      <alignment horizontal="center" vertical="center"/>
      <protection hidden="1"/>
    </xf>
    <xf numFmtId="0" fontId="30" fillId="0" borderId="0" xfId="2" applyAlignment="1" applyProtection="1">
      <alignment vertical="center"/>
      <protection hidden="1"/>
    </xf>
    <xf numFmtId="0" fontId="30" fillId="0" borderId="0" xfId="2" applyAlignment="1" applyProtection="1">
      <alignment horizontal="center" vertical="center"/>
      <protection hidden="1"/>
    </xf>
    <xf numFmtId="0" fontId="37" fillId="0" borderId="0" xfId="2" applyFont="1" applyAlignment="1" applyProtection="1">
      <alignment horizontal="center" vertical="center"/>
      <protection hidden="1"/>
    </xf>
    <xf numFmtId="0" fontId="38" fillId="0" borderId="40" xfId="2" applyFont="1" applyFill="1" applyBorder="1" applyAlignment="1" applyProtection="1">
      <alignment horizontal="center" vertical="center"/>
      <protection hidden="1"/>
    </xf>
    <xf numFmtId="0" fontId="32" fillId="0" borderId="3" xfId="2" applyFont="1" applyBorder="1" applyAlignment="1" applyProtection="1">
      <alignment horizontal="center" vertical="center"/>
      <protection hidden="1"/>
    </xf>
    <xf numFmtId="0" fontId="32" fillId="0" borderId="39" xfId="2" applyFont="1" applyBorder="1" applyAlignment="1" applyProtection="1">
      <alignment horizontal="center" vertical="center"/>
      <protection hidden="1"/>
    </xf>
    <xf numFmtId="0" fontId="32" fillId="0" borderId="38" xfId="2" applyFont="1" applyBorder="1" applyAlignment="1" applyProtection="1">
      <alignment horizontal="center" vertical="center"/>
      <protection hidden="1"/>
    </xf>
    <xf numFmtId="0" fontId="38" fillId="0" borderId="29" xfId="2" applyFont="1" applyBorder="1" applyAlignment="1" applyProtection="1">
      <alignment horizontal="centerContinuous" vertical="center"/>
      <protection hidden="1"/>
    </xf>
    <xf numFmtId="0" fontId="38" fillId="0" borderId="38" xfId="2" applyFont="1" applyBorder="1" applyAlignment="1" applyProtection="1">
      <alignment horizontal="centerContinuous" vertical="center"/>
      <protection hidden="1"/>
    </xf>
    <xf numFmtId="0" fontId="38" fillId="0" borderId="39" xfId="2" applyFont="1" applyBorder="1" applyAlignment="1" applyProtection="1">
      <alignment horizontal="centerContinuous" vertical="center"/>
      <protection hidden="1"/>
    </xf>
    <xf numFmtId="0" fontId="38" fillId="0" borderId="29" xfId="2" applyFont="1" applyBorder="1" applyAlignment="1" applyProtection="1">
      <alignment horizontal="center" vertical="center"/>
      <protection hidden="1"/>
    </xf>
    <xf numFmtId="0" fontId="38" fillId="0" borderId="38" xfId="2" applyFont="1" applyBorder="1" applyAlignment="1" applyProtection="1">
      <alignment horizontal="center" vertical="center"/>
      <protection hidden="1"/>
    </xf>
    <xf numFmtId="0" fontId="38" fillId="0" borderId="39" xfId="2" applyFont="1" applyBorder="1" applyAlignment="1" applyProtection="1">
      <alignment horizontal="center" vertical="center"/>
      <protection hidden="1"/>
    </xf>
    <xf numFmtId="0" fontId="38" fillId="0" borderId="40" xfId="2" applyFont="1" applyFill="1" applyBorder="1" applyAlignment="1" applyProtection="1">
      <alignment horizontal="center" vertical="center" wrapText="1"/>
      <protection hidden="1"/>
    </xf>
    <xf numFmtId="0" fontId="38" fillId="0" borderId="40" xfId="2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39" fillId="0" borderId="7" xfId="2" applyFont="1" applyFill="1" applyBorder="1" applyAlignment="1" applyProtection="1">
      <alignment horizontal="center" vertical="center" wrapText="1"/>
      <protection hidden="1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Border="1" applyAlignment="1" applyProtection="1">
      <alignment horizontal="center" vertical="center"/>
      <protection hidden="1"/>
    </xf>
    <xf numFmtId="0" fontId="38" fillId="0" borderId="41" xfId="2" applyFont="1" applyBorder="1" applyAlignment="1" applyProtection="1">
      <alignment horizontal="center" vertical="center"/>
      <protection hidden="1"/>
    </xf>
    <xf numFmtId="0" fontId="38" fillId="0" borderId="0" xfId="2" applyFont="1" applyBorder="1" applyAlignment="1" applyProtection="1">
      <alignment horizontal="left" vertical="center"/>
      <protection hidden="1"/>
    </xf>
    <xf numFmtId="0" fontId="33" fillId="0" borderId="40" xfId="2" applyFont="1" applyFill="1" applyBorder="1" applyAlignment="1" applyProtection="1">
      <alignment horizontal="center" vertical="center"/>
      <protection hidden="1"/>
    </xf>
    <xf numFmtId="0" fontId="34" fillId="0" borderId="40" xfId="2" applyFont="1" applyFill="1" applyBorder="1" applyAlignment="1" applyProtection="1">
      <alignment horizontal="center" vertical="center"/>
      <protection hidden="1"/>
    </xf>
    <xf numFmtId="3" fontId="34" fillId="0" borderId="40" xfId="2" applyNumberFormat="1" applyFont="1" applyBorder="1" applyAlignment="1" applyProtection="1">
      <alignment horizontal="center" vertical="center"/>
      <protection hidden="1"/>
    </xf>
    <xf numFmtId="3" fontId="34" fillId="0" borderId="42" xfId="2" applyNumberFormat="1" applyFont="1" applyBorder="1" applyAlignment="1" applyProtection="1">
      <alignment horizontal="center" vertical="center"/>
      <protection hidden="1"/>
    </xf>
    <xf numFmtId="0" fontId="34" fillId="0" borderId="40" xfId="2" applyFont="1" applyBorder="1" applyAlignment="1" applyProtection="1">
      <alignment horizontal="center" vertical="center"/>
      <protection hidden="1"/>
    </xf>
    <xf numFmtId="0" fontId="33" fillId="0" borderId="41" xfId="2" applyFont="1" applyFill="1" applyBorder="1" applyAlignment="1" applyProtection="1">
      <alignment horizontal="center" vertical="center"/>
      <protection hidden="1"/>
    </xf>
    <xf numFmtId="0" fontId="34" fillId="0" borderId="41" xfId="2" applyFont="1" applyFill="1" applyBorder="1" applyAlignment="1" applyProtection="1">
      <alignment horizontal="center" vertical="center"/>
      <protection hidden="1"/>
    </xf>
    <xf numFmtId="3" fontId="34" fillId="0" borderId="41" xfId="2" applyNumberFormat="1" applyFont="1" applyBorder="1" applyAlignment="1" applyProtection="1">
      <alignment horizontal="center" vertical="center"/>
      <protection hidden="1"/>
    </xf>
    <xf numFmtId="3" fontId="34" fillId="0" borderId="43" xfId="2" applyNumberFormat="1" applyFont="1" applyBorder="1" applyAlignment="1" applyProtection="1">
      <alignment horizontal="center" vertical="center"/>
      <protection hidden="1"/>
    </xf>
    <xf numFmtId="0" fontId="34" fillId="0" borderId="41" xfId="2" applyFont="1" applyBorder="1" applyAlignment="1" applyProtection="1">
      <alignment horizontal="center" vertical="center"/>
      <protection hidden="1"/>
    </xf>
    <xf numFmtId="0" fontId="34" fillId="0" borderId="41" xfId="2" applyFont="1" applyFill="1" applyBorder="1" applyAlignment="1" applyProtection="1">
      <alignment vertical="center"/>
      <protection hidden="1"/>
    </xf>
    <xf numFmtId="174" fontId="34" fillId="0" borderId="41" xfId="6" applyNumberFormat="1" applyFont="1" applyFill="1" applyBorder="1" applyAlignment="1" applyProtection="1">
      <alignment horizontal="center" vertical="center"/>
      <protection hidden="1"/>
    </xf>
    <xf numFmtId="174" fontId="34" fillId="0" borderId="41" xfId="2" applyNumberFormat="1" applyFont="1" applyBorder="1" applyAlignment="1" applyProtection="1">
      <alignment horizontal="center" vertical="center"/>
      <protection hidden="1"/>
    </xf>
    <xf numFmtId="174" fontId="34" fillId="0" borderId="43" xfId="2" applyNumberFormat="1" applyFont="1" applyBorder="1" applyAlignment="1" applyProtection="1">
      <alignment horizontal="center" vertical="center"/>
      <protection hidden="1"/>
    </xf>
    <xf numFmtId="174" fontId="30" fillId="0" borderId="0" xfId="2" applyNumberFormat="1" applyAlignment="1" applyProtection="1">
      <alignment vertical="center"/>
      <protection hidden="1"/>
    </xf>
    <xf numFmtId="0" fontId="34" fillId="0" borderId="41" xfId="2" applyNumberFormat="1" applyFont="1" applyBorder="1" applyAlignment="1" applyProtection="1">
      <alignment horizontal="center" vertical="center"/>
      <protection hidden="1"/>
    </xf>
    <xf numFmtId="174" fontId="34" fillId="0" borderId="40" xfId="6" applyNumberFormat="1" applyFont="1" applyFill="1" applyBorder="1" applyAlignment="1" applyProtection="1">
      <alignment horizontal="center" vertical="center"/>
      <protection hidden="1"/>
    </xf>
    <xf numFmtId="174" fontId="34" fillId="0" borderId="40" xfId="2" applyNumberFormat="1" applyFont="1" applyBorder="1" applyAlignment="1" applyProtection="1">
      <alignment horizontal="center" vertical="center"/>
      <protection hidden="1"/>
    </xf>
    <xf numFmtId="174" fontId="34" fillId="0" borderId="42" xfId="2" applyNumberFormat="1" applyFont="1" applyBorder="1" applyAlignment="1" applyProtection="1">
      <alignment horizontal="center" vertical="center"/>
      <protection hidden="1"/>
    </xf>
    <xf numFmtId="0" fontId="34" fillId="0" borderId="43" xfId="2" applyFont="1" applyFill="1" applyBorder="1" applyAlignment="1" applyProtection="1">
      <alignment vertical="center"/>
      <protection hidden="1"/>
    </xf>
    <xf numFmtId="0" fontId="33" fillId="0" borderId="44" xfId="2" applyFont="1" applyFill="1" applyBorder="1" applyAlignment="1" applyProtection="1">
      <alignment horizontal="center" vertical="center"/>
      <protection hidden="1"/>
    </xf>
    <xf numFmtId="0" fontId="34" fillId="0" borderId="44" xfId="2" applyFont="1" applyFill="1" applyBorder="1" applyAlignment="1" applyProtection="1">
      <alignment horizontal="center" vertical="center"/>
      <protection hidden="1"/>
    </xf>
    <xf numFmtId="3" fontId="34" fillId="0" borderId="44" xfId="2" applyNumberFormat="1" applyFont="1" applyBorder="1" applyAlignment="1" applyProtection="1">
      <alignment horizontal="center" vertical="center"/>
      <protection hidden="1"/>
    </xf>
    <xf numFmtId="0" fontId="34" fillId="0" borderId="44" xfId="2" applyFont="1" applyBorder="1" applyAlignment="1" applyProtection="1">
      <alignment horizontal="center" vertical="center"/>
      <protection hidden="1"/>
    </xf>
    <xf numFmtId="0" fontId="40" fillId="0" borderId="0" xfId="2" applyFont="1" applyBorder="1" applyAlignment="1" applyProtection="1">
      <alignment horizontal="center" vertical="center"/>
      <protection hidden="1"/>
    </xf>
    <xf numFmtId="0" fontId="40" fillId="0" borderId="45" xfId="2" applyFont="1" applyBorder="1" applyAlignment="1" applyProtection="1">
      <alignment horizontal="center" vertical="center"/>
      <protection hidden="1"/>
    </xf>
    <xf numFmtId="174" fontId="34" fillId="0" borderId="41" xfId="2" applyNumberFormat="1" applyFont="1" applyFill="1" applyBorder="1" applyAlignment="1" applyProtection="1">
      <alignment horizontal="center" vertical="center"/>
      <protection hidden="1"/>
    </xf>
    <xf numFmtId="168" fontId="34" fillId="0" borderId="41" xfId="2" applyNumberFormat="1" applyFont="1" applyBorder="1" applyAlignment="1" applyProtection="1">
      <alignment horizontal="center" vertical="center"/>
      <protection hidden="1"/>
    </xf>
    <xf numFmtId="167" fontId="34" fillId="0" borderId="41" xfId="2" applyNumberFormat="1" applyFont="1" applyBorder="1" applyAlignment="1" applyProtection="1">
      <alignment horizontal="center" vertical="center"/>
      <protection hidden="1"/>
    </xf>
    <xf numFmtId="174" fontId="34" fillId="0" borderId="40" xfId="2" applyNumberFormat="1" applyFont="1" applyFill="1" applyBorder="1" applyAlignment="1" applyProtection="1">
      <alignment horizontal="center" vertical="center"/>
      <protection hidden="1"/>
    </xf>
    <xf numFmtId="0" fontId="34" fillId="0" borderId="7" xfId="2" applyFont="1" applyFill="1" applyBorder="1" applyAlignment="1" applyProtection="1">
      <alignment vertical="center"/>
      <protection hidden="1"/>
    </xf>
    <xf numFmtId="0" fontId="34" fillId="0" borderId="7" xfId="2" applyFont="1" applyFill="1" applyBorder="1" applyAlignment="1" applyProtection="1">
      <alignment horizontal="center" vertical="center"/>
      <protection hidden="1"/>
    </xf>
    <xf numFmtId="174" fontId="34" fillId="0" borderId="7" xfId="2" applyNumberFormat="1" applyFont="1" applyFill="1" applyBorder="1" applyAlignment="1" applyProtection="1">
      <alignment horizontal="center" vertical="center"/>
      <protection hidden="1"/>
    </xf>
    <xf numFmtId="174" fontId="34" fillId="0" borderId="7" xfId="2" applyNumberFormat="1" applyFont="1" applyBorder="1" applyAlignment="1" applyProtection="1">
      <alignment horizontal="center" vertical="center"/>
      <protection hidden="1"/>
    </xf>
    <xf numFmtId="174" fontId="34" fillId="0" borderId="46" xfId="2" applyNumberFormat="1" applyFont="1" applyBorder="1" applyAlignment="1" applyProtection="1">
      <alignment horizontal="center" vertical="center"/>
      <protection hidden="1"/>
    </xf>
    <xf numFmtId="174" fontId="34" fillId="0" borderId="7" xfId="2" quotePrefix="1" applyNumberFormat="1" applyFont="1" applyBorder="1" applyAlignment="1" applyProtection="1">
      <alignment horizontal="center" vertical="center"/>
      <protection hidden="1"/>
    </xf>
    <xf numFmtId="0" fontId="32" fillId="0" borderId="0" xfId="2" applyFont="1" applyAlignment="1" applyProtection="1">
      <alignment horizontal="left"/>
      <protection hidden="1"/>
    </xf>
    <xf numFmtId="0" fontId="34" fillId="0" borderId="0" xfId="2" applyFont="1" applyAlignment="1" applyProtection="1">
      <alignment horizontal="center" vertical="center"/>
      <protection hidden="1"/>
    </xf>
    <xf numFmtId="0" fontId="38" fillId="0" borderId="0" xfId="2" applyFont="1" applyFill="1" applyBorder="1" applyAlignment="1" applyProtection="1">
      <alignment horizontal="right" vertical="center"/>
      <protection hidden="1"/>
    </xf>
    <xf numFmtId="0" fontId="41" fillId="0" borderId="0" xfId="2" quotePrefix="1" applyFont="1" applyAlignment="1" applyProtection="1">
      <alignment horizontal="left" vertical="center"/>
      <protection hidden="1"/>
    </xf>
    <xf numFmtId="0" fontId="31" fillId="0" borderId="0" xfId="2" applyFont="1" applyAlignment="1" applyProtection="1">
      <alignment horizontal="left"/>
      <protection hidden="1"/>
    </xf>
    <xf numFmtId="0" fontId="38" fillId="0" borderId="0" xfId="2" applyFont="1" applyAlignment="1" applyProtection="1">
      <alignment horizontal="center" vertical="center"/>
      <protection hidden="1"/>
    </xf>
    <xf numFmtId="0" fontId="41" fillId="0" borderId="0" xfId="2" applyFont="1" applyAlignment="1" applyProtection="1">
      <alignment horizontal="left" vertical="center"/>
      <protection hidden="1"/>
    </xf>
    <xf numFmtId="0" fontId="38" fillId="0" borderId="0" xfId="2" applyFont="1" applyFill="1" applyBorder="1" applyAlignment="1" applyProtection="1">
      <alignment vertical="center"/>
      <protection hidden="1"/>
    </xf>
    <xf numFmtId="0" fontId="30" fillId="0" borderId="0" xfId="2" applyFont="1" applyAlignment="1" applyProtection="1">
      <alignment horizontal="left"/>
      <protection hidden="1"/>
    </xf>
    <xf numFmtId="0" fontId="38" fillId="0" borderId="0" xfId="2" applyFont="1" applyAlignment="1" applyProtection="1">
      <alignment vertical="center"/>
      <protection hidden="1"/>
    </xf>
    <xf numFmtId="0" fontId="40" fillId="0" borderId="0" xfId="2" applyFont="1" applyFill="1" applyBorder="1" applyAlignment="1" applyProtection="1">
      <alignment vertical="center"/>
      <protection hidden="1"/>
    </xf>
    <xf numFmtId="0" fontId="34" fillId="0" borderId="0" xfId="2" applyFont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31" fillId="0" borderId="0" xfId="2" applyFont="1" applyFill="1" applyBorder="1" applyAlignment="1" applyProtection="1">
      <protection hidden="1"/>
    </xf>
    <xf numFmtId="0" fontId="43" fillId="0" borderId="0" xfId="2" applyFont="1" applyAlignment="1" applyProtection="1">
      <alignment horizontal="center" vertical="center"/>
      <protection hidden="1"/>
    </xf>
    <xf numFmtId="0" fontId="31" fillId="0" borderId="0" xfId="3" applyFont="1" applyFill="1" applyAlignment="1" applyProtection="1">
      <protection hidden="1"/>
    </xf>
    <xf numFmtId="0" fontId="44" fillId="0" borderId="0" xfId="2" applyFont="1" applyAlignment="1" applyProtection="1">
      <alignment horizontal="center" vertical="center"/>
      <protection hidden="1"/>
    </xf>
    <xf numFmtId="0" fontId="42" fillId="0" borderId="0" xfId="2" applyFont="1" applyAlignment="1" applyProtection="1">
      <alignment horizontal="left" vertical="center"/>
      <protection hidden="1"/>
    </xf>
    <xf numFmtId="0" fontId="30" fillId="0" borderId="0" xfId="2" applyProtection="1">
      <protection hidden="1"/>
    </xf>
    <xf numFmtId="0" fontId="30" fillId="0" borderId="0" xfId="2" applyAlignment="1" applyProtection="1">
      <alignment horizontal="left"/>
      <protection hidden="1"/>
    </xf>
    <xf numFmtId="164" fontId="32" fillId="0" borderId="0" xfId="4" applyFont="1" applyProtection="1">
      <protection hidden="1"/>
    </xf>
    <xf numFmtId="0" fontId="45" fillId="0" borderId="0" xfId="2" applyFont="1" applyBorder="1" applyAlignment="1" applyProtection="1">
      <alignment horizontal="left" vertical="center"/>
      <protection hidden="1"/>
    </xf>
    <xf numFmtId="0" fontId="46" fillId="0" borderId="0" xfId="2" applyFont="1" applyProtection="1">
      <protection hidden="1"/>
    </xf>
    <xf numFmtId="0" fontId="47" fillId="0" borderId="0" xfId="2" applyFont="1" applyProtection="1">
      <protection hidden="1"/>
    </xf>
    <xf numFmtId="0" fontId="45" fillId="4" borderId="29" xfId="2" applyFont="1" applyFill="1" applyBorder="1" applyAlignment="1" applyProtection="1">
      <alignment horizontal="centerContinuous" vertical="center"/>
      <protection hidden="1"/>
    </xf>
    <xf numFmtId="0" fontId="48" fillId="4" borderId="38" xfId="2" applyFont="1" applyFill="1" applyBorder="1" applyAlignment="1" applyProtection="1">
      <alignment horizontal="centerContinuous" vertical="center"/>
      <protection hidden="1"/>
    </xf>
    <xf numFmtId="0" fontId="45" fillId="4" borderId="39" xfId="2" applyFont="1" applyFill="1" applyBorder="1" applyAlignment="1" applyProtection="1">
      <alignment horizontal="centerContinuous" vertical="center"/>
      <protection hidden="1"/>
    </xf>
    <xf numFmtId="0" fontId="48" fillId="4" borderId="39" xfId="2" applyFont="1" applyFill="1" applyBorder="1" applyAlignment="1" applyProtection="1">
      <alignment horizontal="centerContinuous" vertical="center"/>
      <protection hidden="1"/>
    </xf>
    <xf numFmtId="0" fontId="49" fillId="0" borderId="0" xfId="2" applyFont="1" applyProtection="1">
      <protection hidden="1"/>
    </xf>
    <xf numFmtId="0" fontId="49" fillId="0" borderId="0" xfId="2" applyFont="1" applyAlignment="1" applyProtection="1">
      <alignment horizontal="left"/>
      <protection hidden="1"/>
    </xf>
    <xf numFmtId="0" fontId="49" fillId="0" borderId="0" xfId="2" applyFont="1" applyAlignment="1" applyProtection="1">
      <alignment horizontal="center"/>
      <protection hidden="1"/>
    </xf>
    <xf numFmtId="0" fontId="49" fillId="0" borderId="0" xfId="2" applyFont="1" applyBorder="1" applyAlignment="1" applyProtection="1">
      <alignment horizontal="centerContinuous"/>
      <protection hidden="1"/>
    </xf>
    <xf numFmtId="0" fontId="52" fillId="0" borderId="52" xfId="2" applyFont="1" applyBorder="1" applyAlignment="1" applyProtection="1">
      <alignment horizontal="center" vertical="center"/>
      <protection hidden="1"/>
    </xf>
    <xf numFmtId="0" fontId="52" fillId="0" borderId="53" xfId="2" applyFont="1" applyBorder="1" applyAlignment="1" applyProtection="1">
      <alignment horizontal="left" vertical="center"/>
      <protection hidden="1"/>
    </xf>
    <xf numFmtId="0" fontId="52" fillId="0" borderId="53" xfId="2" applyFont="1" applyBorder="1" applyAlignment="1" applyProtection="1">
      <alignment horizontal="center" vertical="center"/>
      <protection hidden="1"/>
    </xf>
    <xf numFmtId="0" fontId="52" fillId="0" borderId="0" xfId="2" applyFont="1" applyBorder="1" applyAlignment="1" applyProtection="1">
      <alignment horizontal="center" vertical="center"/>
      <protection hidden="1"/>
    </xf>
    <xf numFmtId="0" fontId="52" fillId="0" borderId="0" xfId="2" applyFont="1" applyAlignment="1" applyProtection="1">
      <alignment horizontal="center" vertical="center"/>
      <protection hidden="1"/>
    </xf>
    <xf numFmtId="0" fontId="52" fillId="0" borderId="40" xfId="2" applyFont="1" applyBorder="1" applyAlignment="1" applyProtection="1">
      <alignment horizontal="center" vertical="center"/>
      <protection hidden="1"/>
    </xf>
    <xf numFmtId="0" fontId="54" fillId="0" borderId="67" xfId="2" applyFont="1" applyBorder="1" applyAlignment="1" applyProtection="1">
      <alignment horizontal="center" vertical="center"/>
      <protection hidden="1"/>
    </xf>
    <xf numFmtId="0" fontId="56" fillId="0" borderId="68" xfId="2" applyFont="1" applyBorder="1" applyAlignment="1" applyProtection="1">
      <alignment horizontal="center" vertical="center"/>
      <protection hidden="1"/>
    </xf>
    <xf numFmtId="0" fontId="56" fillId="0" borderId="0" xfId="2" applyFont="1" applyBorder="1" applyAlignment="1" applyProtection="1">
      <alignment horizontal="center" vertical="center"/>
      <protection hidden="1"/>
    </xf>
    <xf numFmtId="0" fontId="58" fillId="0" borderId="0" xfId="2" applyFont="1" applyAlignment="1" applyProtection="1">
      <alignment horizontal="center" vertical="center"/>
      <protection hidden="1"/>
    </xf>
    <xf numFmtId="0" fontId="58" fillId="0" borderId="0" xfId="2" applyFont="1" applyAlignment="1" applyProtection="1">
      <alignment horizontal="center"/>
      <protection hidden="1"/>
    </xf>
    <xf numFmtId="0" fontId="56" fillId="0" borderId="41" xfId="2" applyFont="1" applyBorder="1" applyAlignment="1" applyProtection="1">
      <alignment horizontal="center" vertical="center"/>
      <protection hidden="1"/>
    </xf>
    <xf numFmtId="0" fontId="58" fillId="0" borderId="67" xfId="2" applyFont="1" applyBorder="1" applyAlignment="1" applyProtection="1">
      <alignment horizontal="center" vertical="center"/>
      <protection hidden="1"/>
    </xf>
    <xf numFmtId="0" fontId="56" fillId="0" borderId="77" xfId="2" applyFont="1" applyBorder="1" applyAlignment="1" applyProtection="1">
      <alignment horizontal="center" vertical="center"/>
      <protection hidden="1"/>
    </xf>
    <xf numFmtId="0" fontId="56" fillId="0" borderId="78" xfId="2" applyFont="1" applyBorder="1" applyAlignment="1" applyProtection="1">
      <alignment horizontal="left" vertical="center"/>
      <protection hidden="1"/>
    </xf>
    <xf numFmtId="0" fontId="56" fillId="0" borderId="78" xfId="2" applyFont="1" applyBorder="1" applyAlignment="1" applyProtection="1">
      <alignment horizontal="center" vertical="center"/>
      <protection hidden="1"/>
    </xf>
    <xf numFmtId="0" fontId="56" fillId="0" borderId="79" xfId="2" applyFont="1" applyBorder="1" applyAlignment="1" applyProtection="1">
      <alignment horizontal="center" vertical="center"/>
      <protection hidden="1"/>
    </xf>
    <xf numFmtId="0" fontId="56" fillId="0" borderId="84" xfId="2" applyFont="1" applyBorder="1" applyAlignment="1" applyProtection="1">
      <alignment horizontal="center" vertical="center"/>
      <protection hidden="1"/>
    </xf>
    <xf numFmtId="0" fontId="59" fillId="0" borderId="68" xfId="2" applyFont="1" applyBorder="1" applyAlignment="1" applyProtection="1">
      <alignment horizontal="center" vertical="center"/>
      <protection hidden="1"/>
    </xf>
    <xf numFmtId="0" fontId="59" fillId="0" borderId="0" xfId="2" applyFont="1" applyBorder="1" applyAlignment="1" applyProtection="1">
      <alignment horizontal="left" vertical="center"/>
      <protection hidden="1"/>
    </xf>
    <xf numFmtId="0" fontId="59" fillId="0" borderId="0" xfId="2" applyFont="1" applyBorder="1" applyAlignment="1" applyProtection="1">
      <alignment horizontal="center" vertical="center"/>
      <protection hidden="1"/>
    </xf>
    <xf numFmtId="0" fontId="59" fillId="0" borderId="41" xfId="2" applyFont="1" applyBorder="1" applyAlignment="1" applyProtection="1">
      <alignment horizontal="center" vertical="center"/>
      <protection hidden="1"/>
    </xf>
    <xf numFmtId="0" fontId="59" fillId="0" borderId="69" xfId="2" applyFont="1" applyBorder="1" applyAlignment="1" applyProtection="1">
      <alignment horizontal="center" vertical="center"/>
      <protection hidden="1"/>
    </xf>
    <xf numFmtId="0" fontId="59" fillId="0" borderId="70" xfId="2" applyFont="1" applyBorder="1" applyAlignment="1" applyProtection="1">
      <alignment horizontal="center" vertical="center"/>
      <protection hidden="1"/>
    </xf>
    <xf numFmtId="0" fontId="59" fillId="0" borderId="71" xfId="2" applyFont="1" applyBorder="1" applyAlignment="1" applyProtection="1">
      <alignment horizontal="center" vertical="center"/>
      <protection hidden="1"/>
    </xf>
    <xf numFmtId="0" fontId="30" fillId="0" borderId="0" xfId="2" applyBorder="1" applyAlignment="1" applyProtection="1">
      <alignment horizontal="center" vertical="center"/>
      <protection hidden="1"/>
    </xf>
    <xf numFmtId="0" fontId="59" fillId="0" borderId="89" xfId="2" applyFont="1" applyBorder="1" applyAlignment="1" applyProtection="1">
      <alignment horizontal="center" vertical="center"/>
      <protection hidden="1"/>
    </xf>
    <xf numFmtId="0" fontId="59" fillId="0" borderId="75" xfId="2" applyFont="1" applyBorder="1" applyAlignment="1" applyProtection="1">
      <alignment horizontal="center" vertical="center"/>
      <protection hidden="1"/>
    </xf>
    <xf numFmtId="0" fontId="59" fillId="0" borderId="67" xfId="2" applyFont="1" applyBorder="1" applyAlignment="1" applyProtection="1">
      <alignment horizontal="center" vertical="center"/>
      <protection hidden="1"/>
    </xf>
    <xf numFmtId="0" fontId="59" fillId="0" borderId="62" xfId="2" applyFont="1" applyBorder="1" applyAlignment="1" applyProtection="1">
      <alignment horizontal="center" vertical="center"/>
      <protection hidden="1"/>
    </xf>
    <xf numFmtId="0" fontId="59" fillId="0" borderId="74" xfId="2" applyFont="1" applyBorder="1" applyAlignment="1" applyProtection="1">
      <alignment horizontal="center" vertical="center"/>
      <protection hidden="1"/>
    </xf>
    <xf numFmtId="0" fontId="59" fillId="0" borderId="43" xfId="2" applyFont="1" applyBorder="1" applyAlignment="1" applyProtection="1">
      <alignment horizontal="center" vertical="center"/>
      <protection hidden="1"/>
    </xf>
    <xf numFmtId="0" fontId="59" fillId="7" borderId="68" xfId="2" applyFont="1" applyFill="1" applyBorder="1" applyAlignment="1" applyProtection="1">
      <alignment horizontal="center" vertical="center"/>
      <protection hidden="1"/>
    </xf>
    <xf numFmtId="0" fontId="61" fillId="7" borderId="0" xfId="2" applyFont="1" applyFill="1" applyBorder="1" applyAlignment="1" applyProtection="1">
      <alignment horizontal="left" vertical="center"/>
      <protection hidden="1"/>
    </xf>
    <xf numFmtId="0" fontId="59" fillId="7" borderId="0" xfId="2" applyFont="1" applyFill="1" applyBorder="1" applyAlignment="1" applyProtection="1">
      <alignment horizontal="center" vertical="center"/>
      <protection hidden="1"/>
    </xf>
    <xf numFmtId="174" fontId="59" fillId="7" borderId="41" xfId="2" applyNumberFormat="1" applyFont="1" applyFill="1" applyBorder="1" applyAlignment="1" applyProtection="1">
      <alignment horizontal="center" vertical="center"/>
      <protection hidden="1"/>
    </xf>
    <xf numFmtId="174" fontId="59" fillId="7" borderId="90" xfId="2" applyNumberFormat="1" applyFont="1" applyFill="1" applyBorder="1" applyAlignment="1" applyProtection="1">
      <alignment horizontal="center" vertical="center"/>
      <protection hidden="1"/>
    </xf>
    <xf numFmtId="174" fontId="59" fillId="7" borderId="91" xfId="2" applyNumberFormat="1" applyFont="1" applyFill="1" applyBorder="1" applyAlignment="1" applyProtection="1">
      <alignment horizontal="center" vertical="center"/>
      <protection hidden="1"/>
    </xf>
    <xf numFmtId="174" fontId="59" fillId="7" borderId="92" xfId="2" applyNumberFormat="1" applyFont="1" applyFill="1" applyBorder="1" applyAlignment="1" applyProtection="1">
      <alignment horizontal="center" vertical="center"/>
      <protection hidden="1"/>
    </xf>
    <xf numFmtId="174" fontId="40" fillId="0" borderId="0" xfId="2" applyNumberFormat="1" applyFont="1" applyBorder="1" applyAlignment="1" applyProtection="1">
      <alignment horizontal="center" vertical="center"/>
      <protection hidden="1"/>
    </xf>
    <xf numFmtId="174" fontId="34" fillId="0" borderId="0" xfId="2" applyNumberFormat="1" applyFont="1" applyAlignment="1" applyProtection="1">
      <alignment horizontal="center" vertical="center"/>
      <protection hidden="1"/>
    </xf>
    <xf numFmtId="174" fontId="59" fillId="7" borderId="93" xfId="2" applyNumberFormat="1" applyFont="1" applyFill="1" applyBorder="1" applyAlignment="1" applyProtection="1">
      <alignment horizontal="center" vertical="center"/>
      <protection hidden="1"/>
    </xf>
    <xf numFmtId="174" fontId="62" fillId="7" borderId="75" xfId="2" applyNumberFormat="1" applyFont="1" applyFill="1" applyBorder="1" applyAlignment="1" applyProtection="1">
      <alignment horizontal="center" vertical="center"/>
      <protection hidden="1"/>
    </xf>
    <xf numFmtId="174" fontId="62" fillId="7" borderId="74" xfId="2" applyNumberFormat="1" applyFont="1" applyFill="1" applyBorder="1" applyAlignment="1" applyProtection="1">
      <alignment horizontal="center" vertical="center"/>
      <protection hidden="1"/>
    </xf>
    <xf numFmtId="168" fontId="59" fillId="7" borderId="41" xfId="2" applyNumberFormat="1" applyFont="1" applyFill="1" applyBorder="1" applyAlignment="1" applyProtection="1">
      <alignment horizontal="center" vertical="center"/>
      <protection hidden="1"/>
    </xf>
    <xf numFmtId="168" fontId="59" fillId="7" borderId="90" xfId="2" applyNumberFormat="1" applyFont="1" applyFill="1" applyBorder="1" applyAlignment="1" applyProtection="1">
      <alignment horizontal="center" vertical="center"/>
      <protection hidden="1"/>
    </xf>
    <xf numFmtId="168" fontId="59" fillId="7" borderId="91" xfId="2" applyNumberFormat="1" applyFont="1" applyFill="1" applyBorder="1" applyAlignment="1" applyProtection="1">
      <alignment horizontal="center" vertical="center"/>
      <protection hidden="1"/>
    </xf>
    <xf numFmtId="168" fontId="59" fillId="7" borderId="92" xfId="2" applyNumberFormat="1" applyFont="1" applyFill="1" applyBorder="1" applyAlignment="1" applyProtection="1">
      <alignment horizontal="center" vertical="center"/>
      <protection hidden="1"/>
    </xf>
    <xf numFmtId="0" fontId="62" fillId="7" borderId="75" xfId="2" applyFont="1" applyFill="1" applyBorder="1" applyAlignment="1" applyProtection="1">
      <alignment horizontal="center" vertical="center"/>
      <protection hidden="1"/>
    </xf>
    <xf numFmtId="0" fontId="62" fillId="7" borderId="74" xfId="2" applyFont="1" applyFill="1" applyBorder="1" applyAlignment="1" applyProtection="1">
      <alignment horizontal="center" vertical="center"/>
      <protection hidden="1"/>
    </xf>
    <xf numFmtId="0" fontId="34" fillId="0" borderId="0" xfId="2" applyFont="1" applyProtection="1">
      <protection hidden="1"/>
    </xf>
    <xf numFmtId="0" fontId="63" fillId="0" borderId="0" xfId="2" applyFont="1" applyBorder="1" applyAlignment="1" applyProtection="1">
      <alignment horizontal="left" vertical="center"/>
      <protection hidden="1"/>
    </xf>
    <xf numFmtId="0" fontId="64" fillId="0" borderId="0" xfId="2" applyFont="1" applyBorder="1" applyAlignment="1" applyProtection="1">
      <alignment horizontal="center" vertical="center"/>
      <protection hidden="1"/>
    </xf>
    <xf numFmtId="174" fontId="64" fillId="0" borderId="41" xfId="2" applyNumberFormat="1" applyFont="1" applyBorder="1" applyAlignment="1" applyProtection="1">
      <alignment horizontal="center" vertical="center"/>
      <protection hidden="1"/>
    </xf>
    <xf numFmtId="174" fontId="59" fillId="0" borderId="90" xfId="2" applyNumberFormat="1" applyFont="1" applyBorder="1" applyAlignment="1" applyProtection="1">
      <alignment horizontal="center" vertical="center"/>
      <protection hidden="1"/>
    </xf>
    <xf numFmtId="174" fontId="65" fillId="0" borderId="91" xfId="2" applyNumberFormat="1" applyFont="1" applyBorder="1" applyAlignment="1" applyProtection="1">
      <alignment horizontal="center" vertical="center"/>
      <protection hidden="1"/>
    </xf>
    <xf numFmtId="174" fontId="65" fillId="0" borderId="92" xfId="2" applyNumberFormat="1" applyFont="1" applyBorder="1" applyAlignment="1" applyProtection="1">
      <alignment horizontal="center" vertical="center"/>
      <protection hidden="1"/>
    </xf>
    <xf numFmtId="174" fontId="30" fillId="0" borderId="0" xfId="2" applyNumberFormat="1" applyBorder="1" applyAlignment="1" applyProtection="1">
      <alignment horizontal="center" vertical="center"/>
      <protection hidden="1"/>
    </xf>
    <xf numFmtId="174" fontId="30" fillId="0" borderId="0" xfId="2" applyNumberFormat="1" applyAlignment="1" applyProtection="1">
      <alignment horizontal="center" vertical="center"/>
      <protection hidden="1"/>
    </xf>
    <xf numFmtId="174" fontId="62" fillId="0" borderId="89" xfId="2" applyNumberFormat="1" applyFont="1" applyBorder="1" applyAlignment="1" applyProtection="1">
      <alignment horizontal="center" vertical="center"/>
      <protection hidden="1"/>
    </xf>
    <xf numFmtId="174" fontId="62" fillId="0" borderId="41" xfId="2" applyNumberFormat="1" applyFont="1" applyBorder="1" applyAlignment="1" applyProtection="1">
      <alignment horizontal="center" vertical="center"/>
      <protection hidden="1"/>
    </xf>
    <xf numFmtId="174" fontId="62" fillId="0" borderId="67" xfId="2" applyNumberFormat="1" applyFont="1" applyBorder="1" applyAlignment="1" applyProtection="1">
      <alignment horizontal="center" vertical="center"/>
      <protection hidden="1"/>
    </xf>
    <xf numFmtId="174" fontId="62" fillId="0" borderId="75" xfId="2" applyNumberFormat="1" applyFont="1" applyBorder="1" applyAlignment="1" applyProtection="1">
      <alignment horizontal="center" vertical="center"/>
      <protection hidden="1"/>
    </xf>
    <xf numFmtId="174" fontId="62" fillId="0" borderId="74" xfId="2" applyNumberFormat="1" applyFont="1" applyBorder="1" applyAlignment="1" applyProtection="1">
      <alignment horizontal="center" vertical="center"/>
      <protection hidden="1"/>
    </xf>
    <xf numFmtId="168" fontId="64" fillId="0" borderId="41" xfId="2" applyNumberFormat="1" applyFont="1" applyBorder="1" applyAlignment="1" applyProtection="1">
      <alignment horizontal="center" vertical="center"/>
      <protection hidden="1"/>
    </xf>
    <xf numFmtId="168" fontId="59" fillId="0" borderId="90" xfId="2" applyNumberFormat="1" applyFont="1" applyBorder="1" applyAlignment="1" applyProtection="1">
      <alignment horizontal="center" vertical="center"/>
      <protection hidden="1"/>
    </xf>
    <xf numFmtId="168" fontId="65" fillId="0" borderId="91" xfId="2" applyNumberFormat="1" applyFont="1" applyBorder="1" applyAlignment="1" applyProtection="1">
      <alignment horizontal="center" vertical="center"/>
      <protection hidden="1"/>
    </xf>
    <xf numFmtId="168" fontId="65" fillId="0" borderId="92" xfId="2" applyNumberFormat="1" applyFont="1" applyBorder="1" applyAlignment="1" applyProtection="1">
      <alignment horizontal="center" vertical="center"/>
      <protection hidden="1"/>
    </xf>
    <xf numFmtId="168" fontId="62" fillId="0" borderId="43" xfId="2" applyNumberFormat="1" applyFont="1" applyBorder="1" applyAlignment="1" applyProtection="1">
      <alignment horizontal="center" vertical="center"/>
      <protection hidden="1"/>
    </xf>
    <xf numFmtId="168" fontId="62" fillId="0" borderId="41" xfId="2" applyNumberFormat="1" applyFont="1" applyBorder="1" applyAlignment="1" applyProtection="1">
      <alignment horizontal="center" vertical="center"/>
      <protection hidden="1"/>
    </xf>
    <xf numFmtId="0" fontId="62" fillId="0" borderId="67" xfId="2" applyFont="1" applyBorder="1" applyAlignment="1" applyProtection="1">
      <alignment horizontal="center" vertical="center"/>
      <protection hidden="1"/>
    </xf>
    <xf numFmtId="0" fontId="62" fillId="0" borderId="75" xfId="2" applyFont="1" applyBorder="1" applyAlignment="1" applyProtection="1">
      <alignment horizontal="center" vertical="center"/>
      <protection hidden="1"/>
    </xf>
    <xf numFmtId="0" fontId="62" fillId="0" borderId="74" xfId="2" applyFont="1" applyBorder="1" applyAlignment="1" applyProtection="1">
      <alignment horizontal="center" vertical="center"/>
      <protection hidden="1"/>
    </xf>
    <xf numFmtId="0" fontId="66" fillId="2" borderId="68" xfId="2" applyFont="1" applyFill="1" applyBorder="1" applyAlignment="1" applyProtection="1">
      <alignment horizontal="center" vertical="center"/>
      <protection hidden="1"/>
    </xf>
    <xf numFmtId="0" fontId="67" fillId="2" borderId="0" xfId="2" applyFont="1" applyFill="1" applyBorder="1" applyAlignment="1" applyProtection="1">
      <alignment horizontal="left" vertical="center"/>
      <protection hidden="1"/>
    </xf>
    <xf numFmtId="0" fontId="66" fillId="2" borderId="0" xfId="2" applyFont="1" applyFill="1" applyBorder="1" applyAlignment="1" applyProtection="1">
      <alignment horizontal="center" vertical="center"/>
      <protection hidden="1"/>
    </xf>
    <xf numFmtId="174" fontId="66" fillId="2" borderId="69" xfId="2" applyNumberFormat="1" applyFont="1" applyFill="1" applyBorder="1" applyAlignment="1" applyProtection="1">
      <alignment horizontal="center" vertical="center"/>
      <protection hidden="1"/>
    </xf>
    <xf numFmtId="174" fontId="66" fillId="2" borderId="90" xfId="2" applyNumberFormat="1" applyFont="1" applyFill="1" applyBorder="1" applyAlignment="1" applyProtection="1">
      <alignment horizontal="center" vertical="center"/>
      <protection hidden="1"/>
    </xf>
    <xf numFmtId="174" fontId="66" fillId="2" borderId="91" xfId="2" applyNumberFormat="1" applyFont="1" applyFill="1" applyBorder="1" applyAlignment="1" applyProtection="1">
      <alignment horizontal="center" vertical="center"/>
      <protection hidden="1"/>
    </xf>
    <xf numFmtId="174" fontId="66" fillId="2" borderId="92" xfId="2" applyNumberFormat="1" applyFont="1" applyFill="1" applyBorder="1" applyAlignment="1" applyProtection="1">
      <alignment horizontal="center" vertical="center"/>
      <protection hidden="1"/>
    </xf>
    <xf numFmtId="174" fontId="66" fillId="2" borderId="94" xfId="2" applyNumberFormat="1" applyFont="1" applyFill="1" applyBorder="1" applyAlignment="1" applyProtection="1">
      <alignment horizontal="center" vertical="center"/>
      <protection hidden="1"/>
    </xf>
    <xf numFmtId="174" fontId="66" fillId="2" borderId="41" xfId="2" applyNumberFormat="1" applyFont="1" applyFill="1" applyBorder="1" applyAlignment="1" applyProtection="1">
      <alignment horizontal="center" vertical="center"/>
      <protection hidden="1"/>
    </xf>
    <xf numFmtId="174" fontId="66" fillId="2" borderId="75" xfId="2" applyNumberFormat="1" applyFont="1" applyFill="1" applyBorder="1" applyAlignment="1" applyProtection="1">
      <alignment horizontal="center" vertical="center"/>
      <protection hidden="1"/>
    </xf>
    <xf numFmtId="174" fontId="66" fillId="2" borderId="74" xfId="2" applyNumberFormat="1" applyFont="1" applyFill="1" applyBorder="1" applyAlignment="1" applyProtection="1">
      <alignment horizontal="center" vertical="center"/>
      <protection hidden="1"/>
    </xf>
    <xf numFmtId="168" fontId="66" fillId="2" borderId="69" xfId="2" applyNumberFormat="1" applyFont="1" applyFill="1" applyBorder="1" applyAlignment="1" applyProtection="1">
      <alignment horizontal="center" vertical="center"/>
      <protection hidden="1"/>
    </xf>
    <xf numFmtId="168" fontId="66" fillId="2" borderId="90" xfId="2" applyNumberFormat="1" applyFont="1" applyFill="1" applyBorder="1" applyAlignment="1" applyProtection="1">
      <alignment horizontal="center" vertical="center"/>
      <protection hidden="1"/>
    </xf>
    <xf numFmtId="168" fontId="66" fillId="2" borderId="91" xfId="2" applyNumberFormat="1" applyFont="1" applyFill="1" applyBorder="1" applyAlignment="1" applyProtection="1">
      <alignment horizontal="center" vertical="center"/>
      <protection hidden="1"/>
    </xf>
    <xf numFmtId="168" fontId="66" fillId="2" borderId="92" xfId="2" applyNumberFormat="1" applyFont="1" applyFill="1" applyBorder="1" applyAlignment="1" applyProtection="1">
      <alignment horizontal="center" vertical="center"/>
      <protection hidden="1"/>
    </xf>
    <xf numFmtId="168" fontId="66" fillId="2" borderId="41" xfId="2" applyNumberFormat="1" applyFont="1" applyFill="1" applyBorder="1" applyAlignment="1" applyProtection="1">
      <alignment horizontal="center" vertical="center"/>
      <protection hidden="1"/>
    </xf>
    <xf numFmtId="0" fontId="66" fillId="2" borderId="41" xfId="2" applyFont="1" applyFill="1" applyBorder="1" applyAlignment="1" applyProtection="1">
      <alignment horizontal="center" vertical="center"/>
      <protection hidden="1"/>
    </xf>
    <xf numFmtId="0" fontId="66" fillId="2" borderId="75" xfId="2" applyFont="1" applyFill="1" applyBorder="1" applyAlignment="1" applyProtection="1">
      <alignment horizontal="center" vertical="center"/>
      <protection hidden="1"/>
    </xf>
    <xf numFmtId="0" fontId="66" fillId="2" borderId="74" xfId="2" applyFont="1" applyFill="1" applyBorder="1" applyAlignment="1" applyProtection="1">
      <alignment horizontal="center" vertical="center"/>
      <protection hidden="1"/>
    </xf>
    <xf numFmtId="0" fontId="59" fillId="0" borderId="77" xfId="2" applyFont="1" applyBorder="1" applyAlignment="1" applyProtection="1">
      <alignment horizontal="center" vertical="center"/>
      <protection hidden="1"/>
    </xf>
    <xf numFmtId="0" fontId="59" fillId="0" borderId="78" xfId="2" applyFont="1" applyBorder="1" applyAlignment="1" applyProtection="1">
      <alignment horizontal="left" vertical="center"/>
      <protection hidden="1"/>
    </xf>
    <xf numFmtId="0" fontId="59" fillId="0" borderId="78" xfId="2" applyFont="1" applyBorder="1" applyAlignment="1" applyProtection="1">
      <alignment horizontal="center" vertical="center"/>
      <protection hidden="1"/>
    </xf>
    <xf numFmtId="174" fontId="64" fillId="0" borderId="7" xfId="2" applyNumberFormat="1" applyFont="1" applyBorder="1" applyAlignment="1" applyProtection="1">
      <alignment horizontal="center" vertical="center"/>
      <protection hidden="1"/>
    </xf>
    <xf numFmtId="174" fontId="59" fillId="0" borderId="80" xfId="2" applyNumberFormat="1" applyFont="1" applyBorder="1" applyAlignment="1" applyProtection="1">
      <alignment horizontal="center" vertical="center"/>
      <protection hidden="1"/>
    </xf>
    <xf numFmtId="174" fontId="59" fillId="0" borderId="81" xfId="2" applyNumberFormat="1" applyFont="1" applyBorder="1" applyAlignment="1" applyProtection="1">
      <alignment horizontal="center" vertical="center"/>
      <protection hidden="1"/>
    </xf>
    <xf numFmtId="174" fontId="59" fillId="0" borderId="82" xfId="2" applyNumberFormat="1" applyFont="1" applyBorder="1" applyAlignment="1" applyProtection="1">
      <alignment horizontal="center" vertical="center"/>
      <protection hidden="1"/>
    </xf>
    <xf numFmtId="174" fontId="62" fillId="0" borderId="95" xfId="2" applyNumberFormat="1" applyFont="1" applyBorder="1" applyAlignment="1" applyProtection="1">
      <alignment horizontal="center" vertical="center"/>
      <protection hidden="1"/>
    </xf>
    <xf numFmtId="174" fontId="62" fillId="0" borderId="87" xfId="2" applyNumberFormat="1" applyFont="1" applyBorder="1" applyAlignment="1" applyProtection="1">
      <alignment horizontal="center" vertical="center"/>
      <protection hidden="1"/>
    </xf>
    <xf numFmtId="174" fontId="62" fillId="0" borderId="96" xfId="2" applyNumberFormat="1" applyFont="1" applyBorder="1" applyAlignment="1" applyProtection="1">
      <alignment horizontal="center" vertical="center"/>
      <protection hidden="1"/>
    </xf>
    <xf numFmtId="174" fontId="62" fillId="0" borderId="97" xfId="2" applyNumberFormat="1" applyFont="1" applyBorder="1" applyAlignment="1" applyProtection="1">
      <alignment horizontal="center" vertical="center"/>
      <protection hidden="1"/>
    </xf>
    <xf numFmtId="174" fontId="62" fillId="0" borderId="98" xfId="2" applyNumberFormat="1" applyFont="1" applyBorder="1" applyAlignment="1" applyProtection="1">
      <alignment horizontal="center" vertical="center"/>
      <protection hidden="1"/>
    </xf>
    <xf numFmtId="168" fontId="64" fillId="0" borderId="7" xfId="2" applyNumberFormat="1" applyFont="1" applyBorder="1" applyAlignment="1" applyProtection="1">
      <alignment horizontal="center" vertical="center"/>
      <protection hidden="1"/>
    </xf>
    <xf numFmtId="168" fontId="59" fillId="0" borderId="80" xfId="2" applyNumberFormat="1" applyFont="1" applyBorder="1" applyAlignment="1" applyProtection="1">
      <alignment horizontal="center" vertical="center"/>
      <protection hidden="1"/>
    </xf>
    <xf numFmtId="168" fontId="59" fillId="0" borderId="81" xfId="2" applyNumberFormat="1" applyFont="1" applyBorder="1" applyAlignment="1" applyProtection="1">
      <alignment horizontal="center" vertical="center"/>
      <protection hidden="1"/>
    </xf>
    <xf numFmtId="168" fontId="59" fillId="0" borderId="82" xfId="2" applyNumberFormat="1" applyFont="1" applyBorder="1" applyAlignment="1" applyProtection="1">
      <alignment horizontal="center" vertical="center"/>
      <protection hidden="1"/>
    </xf>
    <xf numFmtId="0" fontId="62" fillId="0" borderId="99" xfId="2" applyFont="1" applyBorder="1" applyAlignment="1" applyProtection="1">
      <alignment horizontal="center" vertical="center"/>
      <protection hidden="1"/>
    </xf>
    <xf numFmtId="0" fontId="62" fillId="0" borderId="87" xfId="2" applyFont="1" applyBorder="1" applyAlignment="1" applyProtection="1">
      <alignment horizontal="center" vertical="center"/>
      <protection hidden="1"/>
    </xf>
    <xf numFmtId="170" fontId="62" fillId="0" borderId="96" xfId="2" applyNumberFormat="1" applyFont="1" applyBorder="1" applyAlignment="1" applyProtection="1">
      <alignment horizontal="center" vertical="center"/>
      <protection hidden="1"/>
    </xf>
    <xf numFmtId="0" fontId="62" fillId="0" borderId="97" xfId="2" applyFont="1" applyBorder="1" applyAlignment="1" applyProtection="1">
      <alignment horizontal="center" vertical="center"/>
      <protection hidden="1"/>
    </xf>
    <xf numFmtId="0" fontId="62" fillId="0" borderId="98" xfId="2" applyFont="1" applyBorder="1" applyAlignment="1" applyProtection="1">
      <alignment horizontal="center" vertical="center"/>
      <protection hidden="1"/>
    </xf>
    <xf numFmtId="0" fontId="64" fillId="0" borderId="0" xfId="2" applyFont="1" applyBorder="1" applyAlignment="1" applyProtection="1">
      <alignment horizontal="left" vertical="center"/>
      <protection hidden="1"/>
    </xf>
    <xf numFmtId="174" fontId="59" fillId="0" borderId="69" xfId="2" applyNumberFormat="1" applyFont="1" applyBorder="1" applyAlignment="1" applyProtection="1">
      <alignment horizontal="center" vertical="center"/>
      <protection hidden="1"/>
    </xf>
    <xf numFmtId="174" fontId="65" fillId="0" borderId="70" xfId="2" applyNumberFormat="1" applyFont="1" applyBorder="1" applyAlignment="1" applyProtection="1">
      <alignment horizontal="center" vertical="center"/>
      <protection hidden="1"/>
    </xf>
    <xf numFmtId="174" fontId="65" fillId="0" borderId="71" xfId="2" applyNumberFormat="1" applyFont="1" applyBorder="1" applyAlignment="1" applyProtection="1">
      <alignment horizontal="center" vertical="center"/>
      <protection hidden="1"/>
    </xf>
    <xf numFmtId="168" fontId="59" fillId="0" borderId="69" xfId="2" applyNumberFormat="1" applyFont="1" applyBorder="1" applyAlignment="1" applyProtection="1">
      <alignment horizontal="center" vertical="center"/>
      <protection hidden="1"/>
    </xf>
    <xf numFmtId="168" fontId="65" fillId="0" borderId="70" xfId="2" applyNumberFormat="1" applyFont="1" applyBorder="1" applyAlignment="1" applyProtection="1">
      <alignment horizontal="center" vertical="center"/>
      <protection hidden="1"/>
    </xf>
    <xf numFmtId="168" fontId="65" fillId="0" borderId="71" xfId="2" applyNumberFormat="1" applyFont="1" applyBorder="1" applyAlignment="1" applyProtection="1">
      <alignment horizontal="center" vertical="center"/>
      <protection hidden="1"/>
    </xf>
    <xf numFmtId="170" fontId="62" fillId="0" borderId="43" xfId="2" applyNumberFormat="1" applyFont="1" applyBorder="1" applyAlignment="1" applyProtection="1">
      <alignment horizontal="center" vertical="center"/>
      <protection hidden="1"/>
    </xf>
    <xf numFmtId="170" fontId="62" fillId="0" borderId="41" xfId="2" applyNumberFormat="1" applyFont="1" applyBorder="1" applyAlignment="1" applyProtection="1">
      <alignment horizontal="center" vertical="center"/>
      <protection hidden="1"/>
    </xf>
    <xf numFmtId="174" fontId="59" fillId="0" borderId="69" xfId="2" applyNumberFormat="1" applyFont="1" applyFill="1" applyBorder="1" applyAlignment="1" applyProtection="1">
      <alignment horizontal="center" vertical="center"/>
      <protection hidden="1"/>
    </xf>
    <xf numFmtId="174" fontId="59" fillId="0" borderId="70" xfId="2" applyNumberFormat="1" applyFont="1" applyFill="1" applyBorder="1" applyAlignment="1" applyProtection="1">
      <alignment horizontal="center" vertical="center"/>
      <protection hidden="1"/>
    </xf>
    <xf numFmtId="174" fontId="65" fillId="0" borderId="70" xfId="2" applyNumberFormat="1" applyFont="1" applyFill="1" applyBorder="1" applyAlignment="1" applyProtection="1">
      <alignment horizontal="center" vertical="center"/>
      <protection hidden="1"/>
    </xf>
    <xf numFmtId="174" fontId="59" fillId="0" borderId="71" xfId="2" applyNumberFormat="1" applyFont="1" applyBorder="1" applyAlignment="1" applyProtection="1">
      <alignment horizontal="center" vertical="center"/>
      <protection hidden="1"/>
    </xf>
    <xf numFmtId="168" fontId="59" fillId="0" borderId="69" xfId="2" applyNumberFormat="1" applyFont="1" applyFill="1" applyBorder="1" applyAlignment="1" applyProtection="1">
      <alignment horizontal="center" vertical="center"/>
      <protection hidden="1"/>
    </xf>
    <xf numFmtId="168" fontId="59" fillId="0" borderId="70" xfId="2" applyNumberFormat="1" applyFont="1" applyFill="1" applyBorder="1" applyAlignment="1" applyProtection="1">
      <alignment horizontal="center" vertical="center"/>
      <protection hidden="1"/>
    </xf>
    <xf numFmtId="168" fontId="65" fillId="0" borderId="70" xfId="2" applyNumberFormat="1" applyFont="1" applyFill="1" applyBorder="1" applyAlignment="1" applyProtection="1">
      <alignment horizontal="center" vertical="center"/>
      <protection hidden="1"/>
    </xf>
    <xf numFmtId="168" fontId="59" fillId="0" borderId="71" xfId="2" applyNumberFormat="1" applyFont="1" applyBorder="1" applyAlignment="1" applyProtection="1">
      <alignment horizontal="center" vertical="center"/>
      <protection hidden="1"/>
    </xf>
    <xf numFmtId="0" fontId="62" fillId="0" borderId="43" xfId="2" applyFont="1" applyBorder="1" applyAlignment="1" applyProtection="1">
      <alignment horizontal="center" vertical="center"/>
      <protection hidden="1"/>
    </xf>
    <xf numFmtId="174" fontId="59" fillId="0" borderId="70" xfId="2" applyNumberFormat="1" applyFont="1" applyBorder="1" applyAlignment="1" applyProtection="1">
      <alignment horizontal="center" vertical="center"/>
      <protection hidden="1"/>
    </xf>
    <xf numFmtId="168" fontId="59" fillId="0" borderId="70" xfId="2" applyNumberFormat="1" applyFont="1" applyBorder="1" applyAlignment="1" applyProtection="1">
      <alignment horizontal="center" vertical="center"/>
      <protection hidden="1"/>
    </xf>
    <xf numFmtId="174" fontId="62" fillId="7" borderId="41" xfId="2" applyNumberFormat="1" applyFont="1" applyFill="1" applyBorder="1" applyAlignment="1" applyProtection="1">
      <alignment horizontal="center" vertical="center"/>
      <protection hidden="1"/>
    </xf>
    <xf numFmtId="171" fontId="59" fillId="7" borderId="41" xfId="2" applyNumberFormat="1" applyFont="1" applyFill="1" applyBorder="1" applyAlignment="1" applyProtection="1">
      <alignment horizontal="center" vertical="center"/>
      <protection hidden="1"/>
    </xf>
    <xf numFmtId="171" fontId="62" fillId="7" borderId="75" xfId="2" applyNumberFormat="1" applyFont="1" applyFill="1" applyBorder="1" applyAlignment="1" applyProtection="1">
      <alignment horizontal="center" vertical="center"/>
      <protection hidden="1"/>
    </xf>
    <xf numFmtId="171" fontId="62" fillId="7" borderId="41" xfId="2" applyNumberFormat="1" applyFont="1" applyFill="1" applyBorder="1" applyAlignment="1" applyProtection="1">
      <alignment horizontal="center" vertical="center"/>
      <protection hidden="1"/>
    </xf>
    <xf numFmtId="171" fontId="62" fillId="7" borderId="74" xfId="2" applyNumberFormat="1" applyFont="1" applyFill="1" applyBorder="1" applyAlignment="1" applyProtection="1">
      <alignment horizontal="center" vertical="center"/>
      <protection hidden="1"/>
    </xf>
    <xf numFmtId="0" fontId="61" fillId="0" borderId="0" xfId="2" applyFont="1" applyBorder="1" applyAlignment="1" applyProtection="1">
      <alignment horizontal="left" vertical="center"/>
      <protection hidden="1"/>
    </xf>
    <xf numFmtId="174" fontId="59" fillId="0" borderId="41" xfId="2" applyNumberFormat="1" applyFont="1" applyBorder="1" applyAlignment="1" applyProtection="1">
      <alignment horizontal="center" vertical="center"/>
      <protection hidden="1"/>
    </xf>
    <xf numFmtId="174" fontId="59" fillId="0" borderId="91" xfId="2" applyNumberFormat="1" applyFont="1" applyBorder="1" applyAlignment="1" applyProtection="1">
      <alignment horizontal="center" vertical="center"/>
      <protection hidden="1"/>
    </xf>
    <xf numFmtId="174" fontId="59" fillId="0" borderId="92" xfId="2" applyNumberFormat="1" applyFont="1" applyBorder="1" applyAlignment="1" applyProtection="1">
      <alignment horizontal="center" vertical="center"/>
      <protection hidden="1"/>
    </xf>
    <xf numFmtId="168" fontId="59" fillId="0" borderId="41" xfId="2" applyNumberFormat="1" applyFont="1" applyBorder="1" applyAlignment="1" applyProtection="1">
      <alignment horizontal="center" vertical="center"/>
      <protection hidden="1"/>
    </xf>
    <xf numFmtId="168" fontId="59" fillId="0" borderId="91" xfId="2" applyNumberFormat="1" applyFont="1" applyBorder="1" applyAlignment="1" applyProtection="1">
      <alignment horizontal="center" vertical="center"/>
      <protection hidden="1"/>
    </xf>
    <xf numFmtId="168" fontId="59" fillId="0" borderId="92" xfId="2" applyNumberFormat="1" applyFont="1" applyBorder="1" applyAlignment="1" applyProtection="1">
      <alignment horizontal="center" vertical="center"/>
      <protection hidden="1"/>
    </xf>
    <xf numFmtId="171" fontId="62" fillId="0" borderId="43" xfId="2" applyNumberFormat="1" applyFont="1" applyBorder="1" applyAlignment="1" applyProtection="1">
      <alignment horizontal="center" vertical="center"/>
      <protection hidden="1"/>
    </xf>
    <xf numFmtId="171" fontId="62" fillId="0" borderId="41" xfId="2" applyNumberFormat="1" applyFont="1" applyBorder="1" applyAlignment="1" applyProtection="1">
      <alignment horizontal="center" vertical="center"/>
      <protection hidden="1"/>
    </xf>
    <xf numFmtId="171" fontId="62" fillId="0" borderId="67" xfId="2" applyNumberFormat="1" applyFont="1" applyBorder="1" applyAlignment="1" applyProtection="1">
      <alignment horizontal="center" vertical="center"/>
      <protection hidden="1"/>
    </xf>
    <xf numFmtId="171" fontId="62" fillId="0" borderId="75" xfId="2" applyNumberFormat="1" applyFont="1" applyBorder="1" applyAlignment="1" applyProtection="1">
      <alignment horizontal="center" vertical="center"/>
      <protection hidden="1"/>
    </xf>
    <xf numFmtId="171" fontId="62" fillId="0" borderId="74" xfId="2" applyNumberFormat="1" applyFont="1" applyBorder="1" applyAlignment="1" applyProtection="1">
      <alignment horizontal="center" vertical="center"/>
      <protection hidden="1"/>
    </xf>
    <xf numFmtId="174" fontId="68" fillId="0" borderId="0" xfId="2" applyNumberFormat="1" applyFont="1" applyBorder="1" applyAlignment="1" applyProtection="1">
      <alignment horizontal="center" vertical="center"/>
      <protection hidden="1"/>
    </xf>
    <xf numFmtId="174" fontId="65" fillId="2" borderId="69" xfId="2" applyNumberFormat="1" applyFont="1" applyFill="1" applyBorder="1" applyAlignment="1" applyProtection="1">
      <alignment horizontal="center" vertical="center"/>
      <protection hidden="1"/>
    </xf>
    <xf numFmtId="170" fontId="68" fillId="0" borderId="0" xfId="2" applyNumberFormat="1" applyFont="1" applyBorder="1" applyAlignment="1" applyProtection="1">
      <alignment horizontal="center" vertical="center"/>
      <protection hidden="1"/>
    </xf>
    <xf numFmtId="171" fontId="66" fillId="2" borderId="69" xfId="2" applyNumberFormat="1" applyFont="1" applyFill="1" applyBorder="1" applyAlignment="1" applyProtection="1">
      <alignment horizontal="center" vertical="center"/>
      <protection hidden="1"/>
    </xf>
    <xf numFmtId="171" fontId="65" fillId="2" borderId="69" xfId="2" applyNumberFormat="1" applyFont="1" applyFill="1" applyBorder="1" applyAlignment="1" applyProtection="1">
      <alignment horizontal="center" vertical="center"/>
      <protection hidden="1"/>
    </xf>
    <xf numFmtId="171" fontId="66" fillId="2" borderId="41" xfId="2" applyNumberFormat="1" applyFont="1" applyFill="1" applyBorder="1" applyAlignment="1" applyProtection="1">
      <alignment horizontal="center" vertical="center"/>
      <protection hidden="1"/>
    </xf>
    <xf numFmtId="171" fontId="66" fillId="2" borderId="74" xfId="2" applyNumberFormat="1" applyFont="1" applyFill="1" applyBorder="1" applyAlignment="1" applyProtection="1">
      <alignment horizontal="center" vertical="center"/>
      <protection hidden="1"/>
    </xf>
    <xf numFmtId="174" fontId="62" fillId="7" borderId="89" xfId="2" applyNumberFormat="1" applyFont="1" applyFill="1" applyBorder="1" applyAlignment="1" applyProtection="1">
      <alignment horizontal="center" vertical="center"/>
      <protection hidden="1"/>
    </xf>
    <xf numFmtId="174" fontId="59" fillId="7" borderId="74" xfId="2" applyNumberFormat="1" applyFont="1" applyFill="1" applyBorder="1" applyAlignment="1" applyProtection="1">
      <alignment horizontal="center" vertical="center"/>
      <protection hidden="1"/>
    </xf>
    <xf numFmtId="171" fontId="62" fillId="7" borderId="43" xfId="2" applyNumberFormat="1" applyFont="1" applyFill="1" applyBorder="1" applyAlignment="1" applyProtection="1">
      <alignment horizontal="center" vertical="center"/>
      <protection hidden="1"/>
    </xf>
    <xf numFmtId="171" fontId="59" fillId="7" borderId="74" xfId="2" applyNumberFormat="1" applyFont="1" applyFill="1" applyBorder="1" applyAlignment="1" applyProtection="1">
      <alignment horizontal="center" vertical="center"/>
      <protection hidden="1"/>
    </xf>
    <xf numFmtId="174" fontId="66" fillId="2" borderId="93" xfId="2" applyNumberFormat="1" applyFont="1" applyFill="1" applyBorder="1" applyAlignment="1" applyProtection="1">
      <alignment horizontal="center" vertical="center"/>
      <protection hidden="1"/>
    </xf>
    <xf numFmtId="0" fontId="61" fillId="7" borderId="0" xfId="2" applyFont="1" applyFill="1" applyBorder="1" applyAlignment="1" applyProtection="1">
      <alignment horizontal="left" vertical="center" wrapText="1"/>
      <protection hidden="1"/>
    </xf>
    <xf numFmtId="0" fontId="59" fillId="7" borderId="0" xfId="2" applyFont="1" applyFill="1" applyBorder="1" applyAlignment="1" applyProtection="1">
      <alignment horizontal="center" vertical="center" wrapText="1"/>
      <protection hidden="1"/>
    </xf>
    <xf numFmtId="0" fontId="30" fillId="0" borderId="100" xfId="2" applyBorder="1" applyAlignment="1" applyProtection="1">
      <alignment horizontal="center" vertical="center"/>
      <protection hidden="1"/>
    </xf>
    <xf numFmtId="0" fontId="59" fillId="0" borderId="101" xfId="2" applyFont="1" applyBorder="1" applyAlignment="1" applyProtection="1">
      <alignment horizontal="left" vertical="center"/>
      <protection hidden="1"/>
    </xf>
    <xf numFmtId="0" fontId="59" fillId="0" borderId="101" xfId="2" applyFont="1" applyBorder="1" applyAlignment="1" applyProtection="1">
      <alignment horizontal="center" vertical="center"/>
      <protection hidden="1"/>
    </xf>
    <xf numFmtId="0" fontId="59" fillId="0" borderId="102" xfId="2" applyFont="1" applyBorder="1" applyAlignment="1" applyProtection="1">
      <alignment horizontal="center" vertical="center"/>
      <protection hidden="1"/>
    </xf>
    <xf numFmtId="0" fontId="59" fillId="0" borderId="103" xfId="2" applyFont="1" applyBorder="1" applyAlignment="1" applyProtection="1">
      <alignment horizontal="center" vertical="center"/>
      <protection hidden="1"/>
    </xf>
    <xf numFmtId="0" fontId="59" fillId="0" borderId="104" xfId="2" applyFont="1" applyBorder="1" applyAlignment="1" applyProtection="1">
      <alignment horizontal="center" vertical="center"/>
      <protection hidden="1"/>
    </xf>
    <xf numFmtId="0" fontId="59" fillId="0" borderId="105" xfId="2" applyFont="1" applyBorder="1" applyAlignment="1" applyProtection="1">
      <alignment horizontal="center" vertical="center"/>
      <protection hidden="1"/>
    </xf>
    <xf numFmtId="0" fontId="59" fillId="0" borderId="106" xfId="2" applyFont="1" applyBorder="1" applyAlignment="1" applyProtection="1">
      <alignment horizontal="center" vertical="center"/>
      <protection hidden="1"/>
    </xf>
    <xf numFmtId="0" fontId="59" fillId="0" borderId="107" xfId="2" applyFont="1" applyBorder="1" applyAlignment="1" applyProtection="1">
      <alignment horizontal="center" vertical="center"/>
      <protection hidden="1"/>
    </xf>
    <xf numFmtId="0" fontId="59" fillId="0" borderId="108" xfId="2" applyFont="1" applyBorder="1" applyAlignment="1" applyProtection="1">
      <alignment horizontal="center" vertical="center"/>
      <protection hidden="1"/>
    </xf>
    <xf numFmtId="0" fontId="59" fillId="0" borderId="109" xfId="2" applyFont="1" applyBorder="1" applyAlignment="1" applyProtection="1">
      <alignment horizontal="center" vertical="center"/>
      <protection hidden="1"/>
    </xf>
    <xf numFmtId="0" fontId="30" fillId="0" borderId="0" xfId="2" applyBorder="1" applyProtection="1">
      <protection hidden="1"/>
    </xf>
    <xf numFmtId="0" fontId="36" fillId="0" borderId="0" xfId="2" applyFont="1" applyBorder="1" applyAlignment="1" applyProtection="1">
      <alignment horizontal="left"/>
      <protection hidden="1"/>
    </xf>
    <xf numFmtId="0" fontId="36" fillId="0" borderId="0" xfId="2" applyFont="1" applyBorder="1" applyProtection="1">
      <protection hidden="1"/>
    </xf>
    <xf numFmtId="0" fontId="68" fillId="0" borderId="0" xfId="2" applyFont="1" applyBorder="1" applyAlignment="1" applyProtection="1">
      <alignment horizontal="center"/>
      <protection hidden="1"/>
    </xf>
    <xf numFmtId="0" fontId="68" fillId="0" borderId="0" xfId="2" applyFont="1" applyBorder="1" applyProtection="1">
      <protection hidden="1"/>
    </xf>
    <xf numFmtId="0" fontId="40" fillId="0" borderId="0" xfId="2" applyFont="1" applyBorder="1" applyAlignment="1" applyProtection="1">
      <alignment horizontal="center"/>
      <protection hidden="1"/>
    </xf>
    <xf numFmtId="172" fontId="36" fillId="0" borderId="0" xfId="2" applyNumberFormat="1" applyFont="1" applyBorder="1" applyAlignment="1" applyProtection="1">
      <alignment horizontal="center"/>
      <protection hidden="1"/>
    </xf>
    <xf numFmtId="172" fontId="34" fillId="0" borderId="0" xfId="2" applyNumberFormat="1" applyFont="1" applyBorder="1" applyAlignment="1" applyProtection="1">
      <alignment horizontal="right"/>
      <protection hidden="1"/>
    </xf>
    <xf numFmtId="172" fontId="30" fillId="0" borderId="0" xfId="2" applyNumberFormat="1" applyProtection="1">
      <protection hidden="1"/>
    </xf>
    <xf numFmtId="2" fontId="30" fillId="0" borderId="0" xfId="2" applyNumberFormat="1" applyProtection="1">
      <protection hidden="1"/>
    </xf>
    <xf numFmtId="0" fontId="54" fillId="6" borderId="65" xfId="2" applyFont="1" applyFill="1" applyBorder="1" applyAlignment="1" applyProtection="1">
      <alignment horizontal="center" vertical="center" wrapText="1"/>
      <protection hidden="1"/>
    </xf>
    <xf numFmtId="0" fontId="54" fillId="0" borderId="110" xfId="2" applyFont="1" applyBorder="1" applyAlignment="1" applyProtection="1">
      <alignment horizontal="center" vertical="center"/>
      <protection hidden="1"/>
    </xf>
    <xf numFmtId="0" fontId="54" fillId="0" borderId="111" xfId="2" applyFont="1" applyBorder="1" applyAlignment="1" applyProtection="1">
      <alignment horizontal="center" vertical="center"/>
      <protection hidden="1"/>
    </xf>
    <xf numFmtId="0" fontId="54" fillId="0" borderId="0" xfId="2" applyFont="1" applyAlignment="1" applyProtection="1">
      <alignment horizontal="center" vertical="center"/>
      <protection hidden="1"/>
    </xf>
    <xf numFmtId="0" fontId="54" fillId="0" borderId="89" xfId="2" applyFont="1" applyBorder="1" applyAlignment="1" applyProtection="1">
      <alignment horizontal="center" vertical="center"/>
      <protection hidden="1"/>
    </xf>
    <xf numFmtId="0" fontId="54" fillId="0" borderId="95" xfId="2" applyFont="1" applyBorder="1" applyAlignment="1" applyProtection="1">
      <alignment horizontal="center" vertical="center"/>
      <protection hidden="1"/>
    </xf>
    <xf numFmtId="0" fontId="54" fillId="0" borderId="78" xfId="2" applyFont="1" applyBorder="1" applyAlignment="1" applyProtection="1">
      <alignment horizontal="center" vertical="center"/>
      <protection hidden="1"/>
    </xf>
    <xf numFmtId="0" fontId="30" fillId="0" borderId="123" xfId="2" applyBorder="1" applyAlignment="1" applyProtection="1">
      <alignment horizontal="center" vertical="center"/>
      <protection hidden="1"/>
    </xf>
    <xf numFmtId="0" fontId="36" fillId="0" borderId="0" xfId="2" applyFont="1" applyBorder="1" applyAlignment="1" applyProtection="1">
      <alignment horizontal="center" vertical="center"/>
      <protection hidden="1"/>
    </xf>
    <xf numFmtId="0" fontId="68" fillId="0" borderId="0" xfId="2" applyFont="1" applyBorder="1" applyAlignment="1" applyProtection="1">
      <alignment horizontal="center" vertical="center"/>
      <protection hidden="1"/>
    </xf>
    <xf numFmtId="0" fontId="68" fillId="0" borderId="41" xfId="2" applyFont="1" applyBorder="1" applyAlignment="1" applyProtection="1">
      <alignment horizontal="center" vertical="center"/>
      <protection hidden="1"/>
    </xf>
    <xf numFmtId="0" fontId="68" fillId="0" borderId="124" xfId="2" applyFont="1" applyBorder="1" applyAlignment="1" applyProtection="1">
      <alignment horizontal="center" vertical="center"/>
      <protection hidden="1"/>
    </xf>
    <xf numFmtId="0" fontId="68" fillId="0" borderId="125" xfId="2" applyFont="1" applyBorder="1" applyAlignment="1" applyProtection="1">
      <alignment horizontal="center" vertical="center"/>
      <protection hidden="1"/>
    </xf>
    <xf numFmtId="0" fontId="68" fillId="0" borderId="126" xfId="2" applyFont="1" applyBorder="1" applyAlignment="1" applyProtection="1">
      <alignment horizontal="center" vertical="center"/>
      <protection hidden="1"/>
    </xf>
    <xf numFmtId="172" fontId="36" fillId="0" borderId="71" xfId="2" applyNumberFormat="1" applyFont="1" applyBorder="1" applyAlignment="1" applyProtection="1">
      <alignment horizontal="center" vertical="center"/>
      <protection hidden="1"/>
    </xf>
    <xf numFmtId="172" fontId="36" fillId="0" borderId="89" xfId="2" applyNumberFormat="1" applyFont="1" applyBorder="1" applyAlignment="1" applyProtection="1">
      <alignment horizontal="center" vertical="center"/>
      <protection hidden="1"/>
    </xf>
    <xf numFmtId="172" fontId="36" fillId="0" borderId="127" xfId="2" applyNumberFormat="1" applyFont="1" applyBorder="1" applyAlignment="1" applyProtection="1">
      <alignment horizontal="center" vertical="center"/>
      <protection hidden="1"/>
    </xf>
    <xf numFmtId="0" fontId="30" fillId="0" borderId="74" xfId="2" applyBorder="1" applyAlignment="1" applyProtection="1">
      <alignment horizontal="center" vertical="center"/>
      <protection hidden="1"/>
    </xf>
    <xf numFmtId="172" fontId="36" fillId="0" borderId="43" xfId="2" applyNumberFormat="1" applyFont="1" applyBorder="1" applyAlignment="1" applyProtection="1">
      <alignment horizontal="center" vertical="center"/>
      <protection hidden="1"/>
    </xf>
    <xf numFmtId="0" fontId="36" fillId="0" borderId="0" xfId="2" applyFont="1" applyProtection="1">
      <protection hidden="1"/>
    </xf>
    <xf numFmtId="3" fontId="69" fillId="0" borderId="41" xfId="2" applyNumberFormat="1" applyFont="1" applyFill="1" applyBorder="1" applyAlignment="1" applyProtection="1">
      <alignment horizontal="center" vertical="center"/>
      <protection hidden="1"/>
    </xf>
    <xf numFmtId="3" fontId="69" fillId="0" borderId="90" xfId="2" applyNumberFormat="1" applyFont="1" applyFill="1" applyBorder="1" applyAlignment="1" applyProtection="1">
      <alignment horizontal="center" vertical="center"/>
      <protection hidden="1"/>
    </xf>
    <xf numFmtId="3" fontId="69" fillId="0" borderId="91" xfId="2" applyNumberFormat="1" applyFont="1" applyFill="1" applyBorder="1" applyAlignment="1" applyProtection="1">
      <alignment horizontal="center" vertical="center"/>
      <protection hidden="1"/>
    </xf>
    <xf numFmtId="3" fontId="69" fillId="0" borderId="128" xfId="2" applyNumberFormat="1" applyFont="1" applyFill="1" applyBorder="1" applyAlignment="1" applyProtection="1">
      <alignment horizontal="center" vertical="center"/>
      <protection hidden="1"/>
    </xf>
    <xf numFmtId="3" fontId="30" fillId="0" borderId="71" xfId="2" applyNumberFormat="1" applyBorder="1" applyAlignment="1" applyProtection="1">
      <alignment horizontal="center" vertical="center"/>
      <protection hidden="1"/>
    </xf>
    <xf numFmtId="3" fontId="30" fillId="0" borderId="0" xfId="2" applyNumberFormat="1" applyAlignment="1" applyProtection="1">
      <alignment horizontal="center" vertical="center"/>
      <protection hidden="1"/>
    </xf>
    <xf numFmtId="3" fontId="30" fillId="0" borderId="72" xfId="2" applyNumberFormat="1" applyBorder="1" applyAlignment="1" applyProtection="1">
      <alignment horizontal="center" vertical="center"/>
      <protection hidden="1"/>
    </xf>
    <xf numFmtId="3" fontId="30" fillId="0" borderId="67" xfId="2" applyNumberFormat="1" applyBorder="1" applyAlignment="1" applyProtection="1">
      <alignment horizontal="center" vertical="center"/>
      <protection hidden="1"/>
    </xf>
    <xf numFmtId="3" fontId="30" fillId="0" borderId="75" xfId="2" applyNumberFormat="1" applyBorder="1" applyAlignment="1" applyProtection="1">
      <alignment horizontal="center" vertical="center"/>
      <protection hidden="1"/>
    </xf>
    <xf numFmtId="3" fontId="30" fillId="0" borderId="74" xfId="2" applyNumberFormat="1" applyBorder="1" applyAlignment="1" applyProtection="1">
      <alignment horizontal="center" vertical="center"/>
      <protection hidden="1"/>
    </xf>
    <xf numFmtId="3" fontId="30" fillId="0" borderId="76" xfId="2" applyNumberFormat="1" applyBorder="1" applyAlignment="1" applyProtection="1">
      <alignment horizontal="center" vertical="center"/>
      <protection hidden="1"/>
    </xf>
    <xf numFmtId="0" fontId="30" fillId="0" borderId="89" xfId="2" applyBorder="1" applyAlignment="1" applyProtection="1">
      <alignment horizontal="center" vertical="center"/>
      <protection hidden="1"/>
    </xf>
    <xf numFmtId="3" fontId="68" fillId="0" borderId="41" xfId="2" applyNumberFormat="1" applyFont="1" applyBorder="1" applyAlignment="1" applyProtection="1">
      <alignment horizontal="center" vertical="center"/>
      <protection hidden="1"/>
    </xf>
    <xf numFmtId="3" fontId="68" fillId="0" borderId="90" xfId="2" applyNumberFormat="1" applyFont="1" applyBorder="1" applyAlignment="1" applyProtection="1">
      <alignment horizontal="center" vertical="center"/>
      <protection hidden="1"/>
    </xf>
    <xf numFmtId="3" fontId="68" fillId="0" borderId="91" xfId="2" applyNumberFormat="1" applyFont="1" applyBorder="1" applyAlignment="1" applyProtection="1">
      <alignment horizontal="center" vertical="center"/>
      <protection hidden="1"/>
    </xf>
    <xf numFmtId="3" fontId="68" fillId="0" borderId="128" xfId="2" applyNumberFormat="1" applyFont="1" applyBorder="1" applyAlignment="1" applyProtection="1">
      <alignment horizontal="center" vertical="center"/>
      <protection hidden="1"/>
    </xf>
    <xf numFmtId="0" fontId="59" fillId="7" borderId="89" xfId="2" applyFont="1" applyFill="1" applyBorder="1" applyAlignment="1" applyProtection="1">
      <alignment horizontal="center" vertical="center"/>
      <protection hidden="1"/>
    </xf>
    <xf numFmtId="174" fontId="59" fillId="7" borderId="128" xfId="2" applyNumberFormat="1" applyFont="1" applyFill="1" applyBorder="1" applyAlignment="1" applyProtection="1">
      <alignment horizontal="center" vertical="center"/>
      <protection hidden="1"/>
    </xf>
    <xf numFmtId="174" fontId="59" fillId="0" borderId="0" xfId="2" applyNumberFormat="1" applyFont="1" applyAlignment="1" applyProtection="1">
      <alignment horizontal="center" vertical="center"/>
      <protection hidden="1"/>
    </xf>
    <xf numFmtId="174" fontId="59" fillId="7" borderId="69" xfId="2" applyNumberFormat="1" applyFont="1" applyFill="1" applyBorder="1" applyAlignment="1" applyProtection="1">
      <alignment horizontal="center" vertical="center"/>
      <protection hidden="1"/>
    </xf>
    <xf numFmtId="3" fontId="59" fillId="7" borderId="41" xfId="2" applyNumberFormat="1" applyFont="1" applyFill="1" applyBorder="1" applyAlignment="1" applyProtection="1">
      <alignment horizontal="center" vertical="center"/>
      <protection hidden="1"/>
    </xf>
    <xf numFmtId="3" fontId="59" fillId="7" borderId="90" xfId="2" applyNumberFormat="1" applyFont="1" applyFill="1" applyBorder="1" applyAlignment="1" applyProtection="1">
      <alignment horizontal="center" vertical="center"/>
      <protection hidden="1"/>
    </xf>
    <xf numFmtId="3" fontId="59" fillId="7" borderId="91" xfId="2" applyNumberFormat="1" applyFont="1" applyFill="1" applyBorder="1" applyAlignment="1" applyProtection="1">
      <alignment horizontal="center" vertical="center"/>
      <protection hidden="1"/>
    </xf>
    <xf numFmtId="3" fontId="59" fillId="7" borderId="128" xfId="2" applyNumberFormat="1" applyFont="1" applyFill="1" applyBorder="1" applyAlignment="1" applyProtection="1">
      <alignment horizontal="center" vertical="center"/>
      <protection hidden="1"/>
    </xf>
    <xf numFmtId="3" fontId="59" fillId="7" borderId="74" xfId="2" applyNumberFormat="1" applyFont="1" applyFill="1" applyBorder="1" applyAlignment="1" applyProtection="1">
      <alignment horizontal="center" vertical="center"/>
      <protection hidden="1"/>
    </xf>
    <xf numFmtId="3" fontId="59" fillId="0" borderId="0" xfId="2" applyNumberFormat="1" applyFont="1" applyAlignment="1" applyProtection="1">
      <alignment horizontal="center" vertical="center"/>
      <protection hidden="1"/>
    </xf>
    <xf numFmtId="3" fontId="59" fillId="7" borderId="69" xfId="2" applyNumberFormat="1" applyFont="1" applyFill="1" applyBorder="1" applyAlignment="1" applyProtection="1">
      <alignment horizontal="center" vertical="center"/>
      <protection hidden="1"/>
    </xf>
    <xf numFmtId="0" fontId="66" fillId="2" borderId="89" xfId="2" applyFont="1" applyFill="1" applyBorder="1" applyAlignment="1" applyProtection="1">
      <alignment horizontal="center" vertical="center"/>
      <protection hidden="1"/>
    </xf>
    <xf numFmtId="174" fontId="66" fillId="2" borderId="128" xfId="2" applyNumberFormat="1" applyFont="1" applyFill="1" applyBorder="1" applyAlignment="1" applyProtection="1">
      <alignment horizontal="center" vertical="center"/>
      <protection hidden="1"/>
    </xf>
    <xf numFmtId="3" fontId="66" fillId="2" borderId="69" xfId="2" applyNumberFormat="1" applyFont="1" applyFill="1" applyBorder="1" applyAlignment="1" applyProtection="1">
      <alignment horizontal="center" vertical="center"/>
      <protection hidden="1"/>
    </xf>
    <xf numFmtId="3" fontId="66" fillId="2" borderId="90" xfId="2" applyNumberFormat="1" applyFont="1" applyFill="1" applyBorder="1" applyAlignment="1" applyProtection="1">
      <alignment horizontal="center" vertical="center"/>
      <protection hidden="1"/>
    </xf>
    <xf numFmtId="3" fontId="66" fillId="2" borderId="91" xfId="2" applyNumberFormat="1" applyFont="1" applyFill="1" applyBorder="1" applyAlignment="1" applyProtection="1">
      <alignment horizontal="center" vertical="center"/>
      <protection hidden="1"/>
    </xf>
    <xf numFmtId="3" fontId="66" fillId="2" borderId="128" xfId="2" applyNumberFormat="1" applyFont="1" applyFill="1" applyBorder="1" applyAlignment="1" applyProtection="1">
      <alignment horizontal="center" vertical="center"/>
      <protection hidden="1"/>
    </xf>
    <xf numFmtId="3" fontId="66" fillId="2" borderId="41" xfId="2" applyNumberFormat="1" applyFont="1" applyFill="1" applyBorder="1" applyAlignment="1" applyProtection="1">
      <alignment horizontal="center" vertical="center"/>
      <protection hidden="1"/>
    </xf>
    <xf numFmtId="3" fontId="66" fillId="2" borderId="74" xfId="2" applyNumberFormat="1" applyFont="1" applyFill="1" applyBorder="1" applyAlignment="1" applyProtection="1">
      <alignment horizontal="center" vertical="center"/>
      <protection hidden="1"/>
    </xf>
    <xf numFmtId="174" fontId="64" fillId="0" borderId="90" xfId="2" applyNumberFormat="1" applyFont="1" applyBorder="1" applyAlignment="1" applyProtection="1">
      <alignment horizontal="center" vertical="center"/>
      <protection hidden="1"/>
    </xf>
    <xf numFmtId="174" fontId="64" fillId="0" borderId="91" xfId="2" applyNumberFormat="1" applyFont="1" applyBorder="1" applyAlignment="1" applyProtection="1">
      <alignment horizontal="center" vertical="center"/>
      <protection hidden="1"/>
    </xf>
    <xf numFmtId="174" fontId="64" fillId="0" borderId="128" xfId="2" applyNumberFormat="1" applyFont="1" applyBorder="1" applyAlignment="1" applyProtection="1">
      <alignment horizontal="center" vertical="center"/>
      <protection hidden="1"/>
    </xf>
    <xf numFmtId="174" fontId="62" fillId="0" borderId="0" xfId="2" applyNumberFormat="1" applyFont="1" applyBorder="1" applyAlignment="1" applyProtection="1">
      <alignment horizontal="center" vertical="center"/>
      <protection hidden="1"/>
    </xf>
    <xf numFmtId="174" fontId="62" fillId="0" borderId="72" xfId="2" applyNumberFormat="1" applyFont="1" applyBorder="1" applyAlignment="1" applyProtection="1">
      <alignment horizontal="center" vertical="center"/>
      <protection hidden="1"/>
    </xf>
    <xf numFmtId="3" fontId="64" fillId="0" borderId="41" xfId="2" applyNumberFormat="1" applyFont="1" applyBorder="1" applyAlignment="1" applyProtection="1">
      <alignment horizontal="center" vertical="center"/>
      <protection hidden="1"/>
    </xf>
    <xf numFmtId="3" fontId="64" fillId="0" borderId="90" xfId="2" applyNumberFormat="1" applyFont="1" applyBorder="1" applyAlignment="1" applyProtection="1">
      <alignment horizontal="center" vertical="center"/>
      <protection hidden="1"/>
    </xf>
    <xf numFmtId="3" fontId="64" fillId="0" borderId="91" xfId="2" applyNumberFormat="1" applyFont="1" applyBorder="1" applyAlignment="1" applyProtection="1">
      <alignment horizontal="center" vertical="center"/>
      <protection hidden="1"/>
    </xf>
    <xf numFmtId="3" fontId="64" fillId="0" borderId="128" xfId="2" applyNumberFormat="1" applyFont="1" applyBorder="1" applyAlignment="1" applyProtection="1">
      <alignment horizontal="center" vertical="center"/>
      <protection hidden="1"/>
    </xf>
    <xf numFmtId="3" fontId="62" fillId="0" borderId="74" xfId="2" applyNumberFormat="1" applyFont="1" applyBorder="1" applyAlignment="1" applyProtection="1">
      <alignment horizontal="center" vertical="center"/>
      <protection hidden="1"/>
    </xf>
    <xf numFmtId="3" fontId="62" fillId="0" borderId="45" xfId="2" applyNumberFormat="1" applyFont="1" applyBorder="1" applyAlignment="1" applyProtection="1">
      <alignment horizontal="center" vertical="center"/>
      <protection hidden="1"/>
    </xf>
    <xf numFmtId="3" fontId="62" fillId="0" borderId="67" xfId="2" applyNumberFormat="1" applyFont="1" applyBorder="1" applyAlignment="1" applyProtection="1">
      <alignment horizontal="center" vertical="center"/>
      <protection hidden="1"/>
    </xf>
    <xf numFmtId="3" fontId="62" fillId="0" borderId="75" xfId="2" applyNumberFormat="1" applyFont="1" applyBorder="1" applyAlignment="1" applyProtection="1">
      <alignment horizontal="center" vertical="center"/>
      <protection hidden="1"/>
    </xf>
    <xf numFmtId="174" fontId="62" fillId="7" borderId="69" xfId="2" applyNumberFormat="1" applyFont="1" applyFill="1" applyBorder="1" applyAlignment="1" applyProtection="1">
      <alignment horizontal="center" vertical="center"/>
      <protection hidden="1"/>
    </xf>
    <xf numFmtId="3" fontId="62" fillId="7" borderId="69" xfId="2" applyNumberFormat="1" applyFont="1" applyFill="1" applyBorder="1" applyAlignment="1" applyProtection="1">
      <alignment horizontal="center" vertical="center"/>
      <protection hidden="1"/>
    </xf>
    <xf numFmtId="0" fontId="30" fillId="0" borderId="129" xfId="2" applyBorder="1" applyAlignment="1" applyProtection="1">
      <alignment horizontal="center" vertical="center"/>
      <protection hidden="1"/>
    </xf>
    <xf numFmtId="0" fontId="59" fillId="0" borderId="130" xfId="2" applyFont="1" applyBorder="1" applyAlignment="1" applyProtection="1">
      <alignment horizontal="center" vertical="center"/>
      <protection hidden="1"/>
    </xf>
    <xf numFmtId="0" fontId="59" fillId="0" borderId="131" xfId="2" applyFont="1" applyBorder="1" applyAlignment="1" applyProtection="1">
      <alignment horizontal="center" vertical="center"/>
      <protection hidden="1"/>
    </xf>
    <xf numFmtId="0" fontId="59" fillId="0" borderId="132" xfId="2" applyFont="1" applyBorder="1" applyAlignment="1" applyProtection="1">
      <alignment horizontal="center" vertical="center"/>
      <protection hidden="1"/>
    </xf>
    <xf numFmtId="0" fontId="59" fillId="0" borderId="0" xfId="2" applyFont="1" applyAlignment="1" applyProtection="1">
      <alignment horizontal="center" vertical="center"/>
      <protection hidden="1"/>
    </xf>
    <xf numFmtId="0" fontId="59" fillId="0" borderId="133" xfId="2" applyFont="1" applyBorder="1" applyAlignment="1" applyProtection="1">
      <alignment horizontal="center" vertical="center"/>
      <protection hidden="1"/>
    </xf>
    <xf numFmtId="0" fontId="59" fillId="0" borderId="134" xfId="2" applyFont="1" applyBorder="1" applyAlignment="1" applyProtection="1">
      <alignment horizontal="center" vertical="center"/>
      <protection hidden="1"/>
    </xf>
    <xf numFmtId="0" fontId="68" fillId="0" borderId="0" xfId="2" applyFont="1" applyBorder="1" applyAlignment="1" applyProtection="1">
      <alignment horizontal="left"/>
      <protection hidden="1"/>
    </xf>
    <xf numFmtId="0" fontId="34" fillId="0" borderId="0" xfId="2" applyFont="1" applyBorder="1" applyAlignment="1" applyProtection="1">
      <alignment horizontal="center"/>
      <protection hidden="1"/>
    </xf>
    <xf numFmtId="0" fontId="34" fillId="0" borderId="0" xfId="2" applyFont="1" applyBorder="1" applyProtection="1">
      <protection hidden="1"/>
    </xf>
    <xf numFmtId="0" fontId="30" fillId="0" borderId="0" xfId="2" applyBorder="1" applyAlignment="1" applyProtection="1">
      <alignment horizontal="center"/>
      <protection hidden="1"/>
    </xf>
    <xf numFmtId="0" fontId="48" fillId="0" borderId="0" xfId="2" applyFont="1" applyProtection="1">
      <protection hidden="1"/>
    </xf>
    <xf numFmtId="0" fontId="59" fillId="0" borderId="0" xfId="2" applyFont="1" applyAlignment="1" applyProtection="1">
      <alignment horizontal="left"/>
      <protection hidden="1"/>
    </xf>
    <xf numFmtId="0" fontId="59" fillId="0" borderId="0" xfId="2" applyFont="1" applyProtection="1">
      <protection hidden="1"/>
    </xf>
    <xf numFmtId="0" fontId="59" fillId="0" borderId="0" xfId="2" applyFont="1" applyAlignment="1" applyProtection="1">
      <alignment horizontal="center"/>
      <protection hidden="1"/>
    </xf>
    <xf numFmtId="170" fontId="59" fillId="0" borderId="0" xfId="2" applyNumberFormat="1" applyFont="1" applyProtection="1">
      <protection hidden="1"/>
    </xf>
    <xf numFmtId="0" fontId="45" fillId="0" borderId="0" xfId="2" applyFont="1" applyAlignment="1" applyProtection="1">
      <alignment horizontal="left"/>
      <protection hidden="1"/>
    </xf>
    <xf numFmtId="0" fontId="48" fillId="0" borderId="0" xfId="2" applyFont="1" applyAlignment="1" applyProtection="1">
      <alignment horizontal="left"/>
      <protection hidden="1"/>
    </xf>
    <xf numFmtId="0" fontId="59" fillId="0" borderId="0" xfId="2" applyFont="1" applyBorder="1" applyAlignment="1" applyProtection="1">
      <alignment horizontal="center"/>
      <protection hidden="1"/>
    </xf>
    <xf numFmtId="0" fontId="30" fillId="0" borderId="0" xfId="2" applyBorder="1" applyAlignment="1" applyProtection="1">
      <protection hidden="1"/>
    </xf>
    <xf numFmtId="0" fontId="59" fillId="0" borderId="0" xfId="2" applyFont="1" applyBorder="1" applyProtection="1">
      <protection hidden="1"/>
    </xf>
    <xf numFmtId="0" fontId="30" fillId="0" borderId="89" xfId="2" applyBorder="1" applyProtection="1">
      <protection hidden="1"/>
    </xf>
    <xf numFmtId="0" fontId="59" fillId="0" borderId="136" xfId="2" applyFont="1" applyBorder="1" applyAlignment="1" applyProtection="1">
      <protection hidden="1"/>
    </xf>
    <xf numFmtId="0" fontId="30" fillId="0" borderId="43" xfId="2" applyBorder="1" applyProtection="1">
      <protection hidden="1"/>
    </xf>
    <xf numFmtId="0" fontId="48" fillId="0" borderId="0" xfId="2" applyFont="1" applyAlignment="1" applyProtection="1">
      <alignment horizontal="center"/>
      <protection hidden="1"/>
    </xf>
    <xf numFmtId="0" fontId="48" fillId="0" borderId="0" xfId="2" applyFont="1" applyFill="1" applyBorder="1" applyAlignment="1" applyProtection="1">
      <protection hidden="1"/>
    </xf>
    <xf numFmtId="170" fontId="70" fillId="8" borderId="89" xfId="2" applyNumberFormat="1" applyFont="1" applyFill="1" applyBorder="1" applyAlignment="1" applyProtection="1">
      <alignment horizontal="center"/>
      <protection hidden="1"/>
    </xf>
    <xf numFmtId="170" fontId="70" fillId="8" borderId="0" xfId="2" applyNumberFormat="1" applyFont="1" applyFill="1" applyBorder="1" applyAlignment="1" applyProtection="1">
      <alignment horizontal="center"/>
      <protection hidden="1"/>
    </xf>
    <xf numFmtId="170" fontId="70" fillId="8" borderId="43" xfId="2" applyNumberFormat="1" applyFont="1" applyFill="1" applyBorder="1" applyAlignment="1" applyProtection="1">
      <alignment horizontal="center"/>
      <protection hidden="1"/>
    </xf>
    <xf numFmtId="0" fontId="31" fillId="0" borderId="0" xfId="2" applyFont="1" applyBorder="1" applyAlignment="1" applyProtection="1">
      <protection hidden="1"/>
    </xf>
    <xf numFmtId="0" fontId="59" fillId="0" borderId="0" xfId="2" applyFont="1" applyBorder="1" applyAlignment="1" applyProtection="1">
      <protection hidden="1"/>
    </xf>
    <xf numFmtId="0" fontId="48" fillId="0" borderId="0" xfId="3" applyFont="1" applyFill="1" applyAlignment="1" applyProtection="1">
      <protection hidden="1"/>
    </xf>
    <xf numFmtId="0" fontId="70" fillId="0" borderId="0" xfId="2" applyFont="1" applyFill="1" applyBorder="1" applyAlignment="1" applyProtection="1">
      <alignment horizontal="right" vertical="center"/>
      <protection hidden="1"/>
    </xf>
    <xf numFmtId="0" fontId="70" fillId="0" borderId="0" xfId="2" quotePrefix="1" applyFont="1" applyAlignment="1" applyProtection="1">
      <alignment horizontal="left" vertical="center"/>
      <protection hidden="1"/>
    </xf>
    <xf numFmtId="0" fontId="68" fillId="0" borderId="0" xfId="2" applyFont="1" applyAlignment="1" applyProtection="1">
      <alignment vertical="center"/>
      <protection hidden="1"/>
    </xf>
    <xf numFmtId="0" fontId="70" fillId="0" borderId="0" xfId="2" applyFont="1" applyAlignment="1" applyProtection="1">
      <alignment horizontal="left" vertical="center"/>
      <protection hidden="1"/>
    </xf>
    <xf numFmtId="0" fontId="59" fillId="0" borderId="0" xfId="2" applyFont="1" applyFill="1" applyBorder="1" applyAlignment="1" applyProtection="1">
      <protection hidden="1"/>
    </xf>
    <xf numFmtId="0" fontId="70" fillId="0" borderId="0" xfId="2" applyFont="1" applyFill="1" applyBorder="1" applyAlignment="1" applyProtection="1">
      <alignment vertical="center"/>
      <protection hidden="1"/>
    </xf>
    <xf numFmtId="0" fontId="70" fillId="0" borderId="0" xfId="2" applyFont="1" applyAlignment="1" applyProtection="1">
      <alignment vertical="center"/>
      <protection hidden="1"/>
    </xf>
    <xf numFmtId="0" fontId="68" fillId="0" borderId="0" xfId="2" applyFont="1" applyFill="1" applyBorder="1" applyAlignment="1" applyProtection="1">
      <alignment vertical="center"/>
      <protection hidden="1"/>
    </xf>
    <xf numFmtId="170" fontId="30" fillId="0" borderId="0" xfId="2" applyNumberFormat="1" applyProtection="1">
      <protection hidden="1"/>
    </xf>
    <xf numFmtId="170" fontId="72" fillId="8" borderId="129" xfId="2" applyNumberFormat="1" applyFont="1" applyFill="1" applyBorder="1" applyAlignment="1" applyProtection="1">
      <alignment horizontal="center"/>
      <protection hidden="1"/>
    </xf>
    <xf numFmtId="170" fontId="72" fillId="8" borderId="101" xfId="2" applyNumberFormat="1" applyFont="1" applyFill="1" applyBorder="1" applyAlignment="1" applyProtection="1">
      <alignment horizontal="center"/>
      <protection hidden="1"/>
    </xf>
    <xf numFmtId="170" fontId="72" fillId="8" borderId="137" xfId="2" applyNumberFormat="1" applyFont="1" applyFill="1" applyBorder="1" applyAlignment="1" applyProtection="1">
      <alignment horizont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174" fontId="10" fillId="0" borderId="0" xfId="0" applyNumberFormat="1" applyFont="1" applyFill="1" applyBorder="1" applyAlignment="1" applyProtection="1">
      <alignment horizontal="right" vertical="center"/>
      <protection hidden="1"/>
    </xf>
    <xf numFmtId="2" fontId="27" fillId="2" borderId="0" xfId="0" applyNumberFormat="1" applyFont="1" applyFill="1" applyAlignment="1">
      <alignment horizontal="right" vertical="center"/>
    </xf>
    <xf numFmtId="0" fontId="10" fillId="10" borderId="6" xfId="0" applyFont="1" applyFill="1" applyBorder="1" applyAlignment="1" applyProtection="1">
      <alignment horizontal="left" vertical="center" wrapText="1"/>
      <protection hidden="1"/>
    </xf>
    <xf numFmtId="0" fontId="10" fillId="10" borderId="3" xfId="0" applyFont="1" applyFill="1" applyBorder="1" applyAlignment="1" applyProtection="1">
      <alignment horizontal="center" vertical="center"/>
      <protection hidden="1"/>
    </xf>
    <xf numFmtId="3" fontId="10" fillId="10" borderId="7" xfId="0" applyNumberFormat="1" applyFont="1" applyFill="1" applyBorder="1" applyAlignment="1" applyProtection="1">
      <alignment horizontal="center" vertical="center"/>
      <protection hidden="1"/>
    </xf>
    <xf numFmtId="165" fontId="10" fillId="10" borderId="4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1" xfId="0" applyNumberFormat="1" applyFont="1" applyBorder="1" applyAlignment="1" applyProtection="1">
      <alignment horizontal="centerContinuous" vertical="center"/>
      <protection hidden="1"/>
    </xf>
    <xf numFmtId="0" fontId="78" fillId="0" borderId="6" xfId="0" applyFont="1" applyFill="1" applyBorder="1" applyAlignment="1" applyProtection="1">
      <alignment horizontal="left" vertical="center"/>
      <protection hidden="1"/>
    </xf>
    <xf numFmtId="0" fontId="78" fillId="0" borderId="3" xfId="0" applyFont="1" applyFill="1" applyBorder="1" applyAlignment="1" applyProtection="1">
      <alignment horizontal="center" vertical="center"/>
      <protection hidden="1"/>
    </xf>
    <xf numFmtId="1" fontId="78" fillId="0" borderId="7" xfId="0" applyNumberFormat="1" applyFont="1" applyFill="1" applyBorder="1" applyAlignment="1" applyProtection="1">
      <alignment horizontal="center" vertical="center"/>
      <protection hidden="1"/>
    </xf>
    <xf numFmtId="174" fontId="78" fillId="0" borderId="30" xfId="0" applyNumberFormat="1" applyFont="1" applyFill="1" applyBorder="1" applyAlignment="1" applyProtection="1">
      <alignment horizontal="right" vertical="center"/>
      <protection hidden="1"/>
    </xf>
    <xf numFmtId="0" fontId="78" fillId="0" borderId="6" xfId="0" applyFont="1" applyFill="1" applyBorder="1" applyAlignment="1" applyProtection="1">
      <alignment horizontal="left" vertical="center" wrapText="1"/>
      <protection hidden="1"/>
    </xf>
    <xf numFmtId="0" fontId="38" fillId="0" borderId="40" xfId="2" applyFont="1" applyBorder="1" applyAlignment="1" applyProtection="1">
      <alignment horizontal="center" vertical="center" wrapText="1"/>
      <protection hidden="1"/>
    </xf>
    <xf numFmtId="0" fontId="38" fillId="0" borderId="7" xfId="2" applyFont="1" applyBorder="1" applyAlignment="1" applyProtection="1">
      <alignment horizontal="center" vertical="center" wrapText="1"/>
      <protection hidden="1"/>
    </xf>
    <xf numFmtId="174" fontId="70" fillId="7" borderId="89" xfId="2" applyNumberFormat="1" applyFont="1" applyFill="1" applyBorder="1" applyAlignment="1" applyProtection="1">
      <alignment horizontal="center"/>
      <protection hidden="1"/>
    </xf>
    <xf numFmtId="174" fontId="68" fillId="0" borderId="0" xfId="2" applyNumberFormat="1" applyFont="1" applyBorder="1" applyAlignment="1" applyProtection="1">
      <alignment horizontal="center"/>
      <protection hidden="1"/>
    </xf>
    <xf numFmtId="174" fontId="70" fillId="7" borderId="74" xfId="2" applyNumberFormat="1" applyFont="1" applyFill="1" applyBorder="1" applyAlignment="1" applyProtection="1">
      <alignment horizontal="center"/>
      <protection hidden="1"/>
    </xf>
    <xf numFmtId="174" fontId="68" fillId="0" borderId="136" xfId="2" applyNumberFormat="1" applyFont="1" applyBorder="1" applyAlignment="1" applyProtection="1">
      <protection hidden="1"/>
    </xf>
    <xf numFmtId="168" fontId="70" fillId="7" borderId="43" xfId="2" applyNumberFormat="1" applyFont="1" applyFill="1" applyBorder="1" applyAlignment="1" applyProtection="1">
      <alignment horizontal="center"/>
      <protection hidden="1"/>
    </xf>
    <xf numFmtId="168" fontId="68" fillId="0" borderId="0" xfId="2" applyNumberFormat="1" applyFont="1" applyBorder="1" applyAlignment="1" applyProtection="1">
      <alignment horizontal="center"/>
      <protection hidden="1"/>
    </xf>
    <xf numFmtId="168" fontId="68" fillId="0" borderId="136" xfId="2" applyNumberFormat="1" applyFont="1" applyBorder="1" applyAlignment="1" applyProtection="1">
      <alignment horizontal="center"/>
      <protection hidden="1"/>
    </xf>
    <xf numFmtId="170" fontId="72" fillId="8" borderId="137" xfId="2" applyNumberFormat="1" applyFont="1" applyFill="1" applyBorder="1" applyAlignment="1" applyProtection="1">
      <alignment horizontal="center"/>
      <protection hidden="1"/>
    </xf>
    <xf numFmtId="0" fontId="30" fillId="0" borderId="138" xfId="2" applyBorder="1" applyAlignment="1" applyProtection="1">
      <alignment horizontal="center"/>
      <protection hidden="1"/>
    </xf>
    <xf numFmtId="170" fontId="68" fillId="7" borderId="89" xfId="2" applyNumberFormat="1" applyFont="1" applyFill="1" applyBorder="1" applyAlignment="1" applyProtection="1">
      <alignment horizontal="center"/>
      <protection hidden="1"/>
    </xf>
    <xf numFmtId="0" fontId="68" fillId="0" borderId="0" xfId="2" applyFont="1" applyBorder="1" applyAlignment="1" applyProtection="1">
      <alignment horizontal="center"/>
      <protection hidden="1"/>
    </xf>
    <xf numFmtId="170" fontId="68" fillId="7" borderId="43" xfId="2" applyNumberFormat="1" applyFont="1" applyFill="1" applyBorder="1" applyAlignment="1" applyProtection="1">
      <alignment horizontal="center"/>
      <protection hidden="1"/>
    </xf>
    <xf numFmtId="0" fontId="68" fillId="0" borderId="136" xfId="2" applyFont="1" applyBorder="1" applyAlignment="1" applyProtection="1">
      <alignment horizontal="center"/>
      <protection hidden="1"/>
    </xf>
    <xf numFmtId="170" fontId="70" fillId="8" borderId="43" xfId="2" applyNumberFormat="1" applyFont="1" applyFill="1" applyBorder="1" applyAlignment="1" applyProtection="1">
      <alignment horizontal="center"/>
      <protection hidden="1"/>
    </xf>
    <xf numFmtId="170" fontId="70" fillId="7" borderId="89" xfId="2" applyNumberFormat="1" applyFont="1" applyFill="1" applyBorder="1" applyAlignment="1" applyProtection="1">
      <alignment horizontal="center"/>
      <protection hidden="1"/>
    </xf>
    <xf numFmtId="170" fontId="70" fillId="7" borderId="43" xfId="2" applyNumberFormat="1" applyFont="1" applyFill="1" applyBorder="1" applyAlignment="1" applyProtection="1">
      <alignment horizontal="center"/>
      <protection hidden="1"/>
    </xf>
    <xf numFmtId="170" fontId="70" fillId="8" borderId="74" xfId="2" applyNumberFormat="1" applyFont="1" applyFill="1" applyBorder="1" applyAlignment="1" applyProtection="1">
      <alignment horizontal="center"/>
      <protection hidden="1"/>
    </xf>
    <xf numFmtId="0" fontId="68" fillId="0" borderId="136" xfId="2" applyFont="1" applyBorder="1" applyAlignment="1" applyProtection="1">
      <protection hidden="1"/>
    </xf>
    <xf numFmtId="3" fontId="70" fillId="7" borderId="74" xfId="2" applyNumberFormat="1" applyFont="1" applyFill="1" applyBorder="1" applyAlignment="1" applyProtection="1">
      <alignment horizontal="center"/>
      <protection hidden="1"/>
    </xf>
    <xf numFmtId="3" fontId="68" fillId="0" borderId="136" xfId="2" applyNumberFormat="1" applyFont="1" applyBorder="1" applyAlignment="1" applyProtection="1">
      <protection hidden="1"/>
    </xf>
    <xf numFmtId="171" fontId="70" fillId="7" borderId="43" xfId="2" applyNumberFormat="1" applyFont="1" applyFill="1" applyBorder="1" applyAlignment="1" applyProtection="1">
      <alignment horizontal="center"/>
      <protection hidden="1"/>
    </xf>
    <xf numFmtId="171" fontId="68" fillId="0" borderId="0" xfId="2" applyNumberFormat="1" applyFont="1" applyBorder="1" applyAlignment="1" applyProtection="1">
      <alignment horizontal="center"/>
      <protection hidden="1"/>
    </xf>
    <xf numFmtId="173" fontId="70" fillId="7" borderId="74" xfId="2" applyNumberFormat="1" applyFont="1" applyFill="1" applyBorder="1" applyAlignment="1" applyProtection="1">
      <alignment horizontal="center"/>
      <protection hidden="1"/>
    </xf>
    <xf numFmtId="170" fontId="71" fillId="7" borderId="89" xfId="2" applyNumberFormat="1" applyFont="1" applyFill="1" applyBorder="1" applyAlignment="1" applyProtection="1">
      <alignment horizontal="center"/>
      <protection hidden="1"/>
    </xf>
    <xf numFmtId="0" fontId="71" fillId="0" borderId="0" xfId="2" applyFont="1" applyBorder="1" applyAlignment="1" applyProtection="1">
      <alignment horizontal="center"/>
      <protection hidden="1"/>
    </xf>
    <xf numFmtId="170" fontId="70" fillId="7" borderId="74" xfId="2" applyNumberFormat="1" applyFont="1" applyFill="1" applyBorder="1" applyAlignment="1" applyProtection="1">
      <alignment horizontal="center"/>
      <protection hidden="1"/>
    </xf>
    <xf numFmtId="0" fontId="50" fillId="5" borderId="110" xfId="2" applyFont="1" applyFill="1" applyBorder="1" applyAlignment="1" applyProtection="1">
      <alignment horizontal="center"/>
      <protection hidden="1"/>
    </xf>
    <xf numFmtId="0" fontId="30" fillId="0" borderId="111" xfId="2" applyBorder="1" applyAlignment="1" applyProtection="1">
      <protection hidden="1"/>
    </xf>
    <xf numFmtId="0" fontId="30" fillId="0" borderId="135" xfId="2" applyBorder="1" applyAlignment="1" applyProtection="1">
      <protection hidden="1"/>
    </xf>
    <xf numFmtId="0" fontId="50" fillId="5" borderId="43" xfId="2" applyFont="1" applyFill="1" applyBorder="1" applyAlignment="1" applyProtection="1">
      <alignment horizontal="center"/>
      <protection hidden="1"/>
    </xf>
    <xf numFmtId="0" fontId="30" fillId="0" borderId="0" xfId="2" applyBorder="1" applyAlignment="1" applyProtection="1">
      <protection hidden="1"/>
    </xf>
    <xf numFmtId="0" fontId="30" fillId="0" borderId="136" xfId="2" applyBorder="1" applyAlignment="1" applyProtection="1">
      <protection hidden="1"/>
    </xf>
    <xf numFmtId="0" fontId="70" fillId="0" borderId="89" xfId="2" applyFont="1" applyBorder="1" applyAlignment="1" applyProtection="1">
      <alignment horizontal="center" wrapText="1"/>
      <protection hidden="1"/>
    </xf>
    <xf numFmtId="0" fontId="30" fillId="0" borderId="0" xfId="2" applyBorder="1" applyAlignment="1" applyProtection="1">
      <alignment wrapText="1"/>
      <protection hidden="1"/>
    </xf>
    <xf numFmtId="0" fontId="30" fillId="0" borderId="136" xfId="2" applyBorder="1" applyAlignment="1" applyProtection="1">
      <alignment wrapText="1"/>
      <protection hidden="1"/>
    </xf>
    <xf numFmtId="0" fontId="30" fillId="0" borderId="89" xfId="2" applyBorder="1" applyAlignment="1" applyProtection="1">
      <alignment wrapText="1"/>
      <protection hidden="1"/>
    </xf>
    <xf numFmtId="0" fontId="70" fillId="0" borderId="43" xfId="2" applyFont="1" applyBorder="1" applyAlignment="1" applyProtection="1">
      <alignment horizontal="center" wrapText="1"/>
      <protection hidden="1"/>
    </xf>
    <xf numFmtId="0" fontId="30" fillId="0" borderId="43" xfId="2" applyBorder="1" applyAlignment="1" applyProtection="1">
      <alignment wrapText="1"/>
      <protection hidden="1"/>
    </xf>
    <xf numFmtId="0" fontId="60" fillId="6" borderId="89" xfId="2" applyFont="1" applyFill="1" applyBorder="1" applyAlignment="1" applyProtection="1">
      <alignment horizontal="center" vertical="center"/>
      <protection hidden="1"/>
    </xf>
    <xf numFmtId="0" fontId="60" fillId="6" borderId="0" xfId="2" applyFont="1" applyFill="1" applyBorder="1" applyAlignment="1" applyProtection="1">
      <alignment horizontal="center" vertical="center"/>
      <protection hidden="1"/>
    </xf>
    <xf numFmtId="0" fontId="60" fillId="6" borderId="45" xfId="2" applyFont="1" applyFill="1" applyBorder="1" applyAlignment="1" applyProtection="1">
      <alignment horizontal="center" vertical="center"/>
      <protection hidden="1"/>
    </xf>
    <xf numFmtId="0" fontId="54" fillId="0" borderId="117" xfId="2" applyFont="1" applyBorder="1" applyAlignment="1" applyProtection="1">
      <alignment horizontal="center" vertical="center" wrapText="1"/>
      <protection hidden="1"/>
    </xf>
    <xf numFmtId="0" fontId="54" fillId="0" borderId="118" xfId="2" applyFont="1" applyBorder="1" applyAlignment="1" applyProtection="1">
      <alignment horizontal="center" vertical="center" wrapText="1"/>
      <protection hidden="1"/>
    </xf>
    <xf numFmtId="0" fontId="54" fillId="0" borderId="121" xfId="2" applyFont="1" applyBorder="1" applyAlignment="1" applyProtection="1">
      <alignment horizontal="center" vertical="center" wrapText="1"/>
      <protection hidden="1"/>
    </xf>
    <xf numFmtId="0" fontId="54" fillId="0" borderId="63" xfId="2" applyFont="1" applyBorder="1" applyAlignment="1" applyProtection="1">
      <alignment horizontal="center" vertical="center" wrapText="1"/>
      <protection hidden="1"/>
    </xf>
    <xf numFmtId="0" fontId="54" fillId="0" borderId="69" xfId="2" applyFont="1" applyBorder="1" applyAlignment="1" applyProtection="1">
      <alignment horizontal="center" vertical="center" wrapText="1"/>
      <protection hidden="1"/>
    </xf>
    <xf numFmtId="0" fontId="54" fillId="0" borderId="119" xfId="2" applyFont="1" applyBorder="1" applyAlignment="1" applyProtection="1">
      <alignment horizontal="center" vertical="center" wrapText="1"/>
      <protection hidden="1"/>
    </xf>
    <xf numFmtId="0" fontId="54" fillId="0" borderId="65" xfId="2" applyFont="1" applyBorder="1" applyAlignment="1" applyProtection="1">
      <alignment horizontal="center" vertical="center" wrapText="1"/>
      <protection hidden="1"/>
    </xf>
    <xf numFmtId="0" fontId="54" fillId="0" borderId="71" xfId="2" applyFont="1" applyBorder="1" applyAlignment="1" applyProtection="1">
      <alignment horizontal="center" vertical="center" wrapText="1"/>
      <protection hidden="1"/>
    </xf>
    <xf numFmtId="0" fontId="54" fillId="0" borderId="122" xfId="2" applyFont="1" applyBorder="1" applyAlignment="1" applyProtection="1">
      <alignment horizontal="center" vertical="center" wrapText="1"/>
      <protection hidden="1"/>
    </xf>
    <xf numFmtId="0" fontId="54" fillId="0" borderId="66" xfId="2" applyFont="1" applyBorder="1" applyAlignment="1" applyProtection="1">
      <alignment horizontal="center" vertical="center" wrapText="1"/>
      <protection hidden="1"/>
    </xf>
    <xf numFmtId="0" fontId="54" fillId="0" borderId="76" xfId="2" applyFont="1" applyBorder="1" applyAlignment="1" applyProtection="1">
      <alignment horizontal="center" vertical="center" wrapText="1"/>
      <protection hidden="1"/>
    </xf>
    <xf numFmtId="0" fontId="54" fillId="0" borderId="88" xfId="2" applyFont="1" applyBorder="1" applyAlignment="1" applyProtection="1">
      <alignment horizontal="center" vertical="center" wrapText="1"/>
      <protection hidden="1"/>
    </xf>
    <xf numFmtId="0" fontId="54" fillId="0" borderId="59" xfId="2" applyFont="1" applyBorder="1" applyAlignment="1" applyProtection="1">
      <alignment horizontal="center" vertical="center"/>
      <protection hidden="1"/>
    </xf>
    <xf numFmtId="0" fontId="54" fillId="0" borderId="67" xfId="2" applyFont="1" applyBorder="1" applyAlignment="1" applyProtection="1">
      <alignment horizontal="center" vertical="center"/>
      <protection hidden="1"/>
    </xf>
    <xf numFmtId="0" fontId="54" fillId="0" borderId="84" xfId="2" applyFont="1" applyBorder="1" applyAlignment="1" applyProtection="1">
      <alignment horizontal="center" vertical="center"/>
      <protection hidden="1"/>
    </xf>
    <xf numFmtId="0" fontId="54" fillId="0" borderId="59" xfId="2" applyFont="1" applyBorder="1" applyAlignment="1" applyProtection="1">
      <alignment horizontal="center" vertical="center" wrapText="1"/>
      <protection hidden="1"/>
    </xf>
    <xf numFmtId="0" fontId="54" fillId="0" borderId="67" xfId="2" applyFont="1" applyBorder="1" applyAlignment="1" applyProtection="1">
      <alignment horizontal="center" vertical="center" wrapText="1"/>
      <protection hidden="1"/>
    </xf>
    <xf numFmtId="0" fontId="54" fillId="0" borderId="84" xfId="2" applyFont="1" applyBorder="1" applyAlignment="1" applyProtection="1">
      <alignment horizontal="center" vertical="center" wrapText="1"/>
      <protection hidden="1"/>
    </xf>
    <xf numFmtId="0" fontId="54" fillId="0" borderId="61" xfId="2" applyFont="1" applyBorder="1" applyAlignment="1" applyProtection="1">
      <alignment horizontal="center" vertical="center" wrapText="1"/>
      <protection hidden="1"/>
    </xf>
    <xf numFmtId="0" fontId="54" fillId="0" borderId="74" xfId="2" applyFont="1" applyBorder="1" applyAlignment="1" applyProtection="1">
      <alignment horizontal="center" vertical="center" wrapText="1"/>
      <protection hidden="1"/>
    </xf>
    <xf numFmtId="0" fontId="54" fillId="0" borderId="86" xfId="2" applyFont="1" applyBorder="1" applyAlignment="1" applyProtection="1">
      <alignment horizontal="center" vertical="center" wrapText="1"/>
      <protection hidden="1"/>
    </xf>
    <xf numFmtId="0" fontId="54" fillId="0" borderId="40" xfId="2" applyFont="1" applyBorder="1" applyAlignment="1" applyProtection="1">
      <alignment horizontal="center" vertical="center" wrapText="1"/>
      <protection hidden="1"/>
    </xf>
    <xf numFmtId="0" fontId="54" fillId="0" borderId="41" xfId="2" applyFont="1" applyBorder="1" applyAlignment="1" applyProtection="1">
      <alignment horizontal="center" vertical="center" wrapText="1"/>
      <protection hidden="1"/>
    </xf>
    <xf numFmtId="0" fontId="54" fillId="0" borderId="7" xfId="2" applyFont="1" applyBorder="1" applyAlignment="1" applyProtection="1">
      <alignment horizontal="center" vertical="center" wrapText="1"/>
      <protection hidden="1"/>
    </xf>
    <xf numFmtId="0" fontId="54" fillId="0" borderId="64" xfId="2" applyFont="1" applyBorder="1" applyAlignment="1" applyProtection="1">
      <alignment horizontal="center" vertical="center" wrapText="1"/>
      <protection hidden="1"/>
    </xf>
    <xf numFmtId="0" fontId="54" fillId="0" borderId="70" xfId="2" applyFont="1" applyBorder="1" applyAlignment="1" applyProtection="1">
      <alignment horizontal="center" vertical="center" wrapText="1"/>
      <protection hidden="1"/>
    </xf>
    <xf numFmtId="0" fontId="54" fillId="0" borderId="120" xfId="2" applyFont="1" applyBorder="1" applyAlignment="1" applyProtection="1">
      <alignment horizontal="center" vertical="center" wrapText="1"/>
      <protection hidden="1"/>
    </xf>
    <xf numFmtId="0" fontId="54" fillId="0" borderId="113" xfId="2" applyFont="1" applyBorder="1" applyAlignment="1" applyProtection="1">
      <alignment horizontal="center" vertical="center" wrapText="1"/>
      <protection hidden="1"/>
    </xf>
    <xf numFmtId="0" fontId="54" fillId="0" borderId="116" xfId="2" applyFont="1" applyBorder="1" applyAlignment="1" applyProtection="1">
      <alignment horizontal="center" vertical="center" wrapText="1"/>
      <protection hidden="1"/>
    </xf>
    <xf numFmtId="0" fontId="55" fillId="0" borderId="58" xfId="2" applyFont="1" applyBorder="1" applyAlignment="1" applyProtection="1">
      <alignment horizontal="center" vertical="center" wrapText="1"/>
      <protection hidden="1"/>
    </xf>
    <xf numFmtId="0" fontId="55" fillId="0" borderId="72" xfId="2" applyFont="1" applyBorder="1" applyAlignment="1" applyProtection="1">
      <alignment horizontal="center" vertical="center" wrapText="1"/>
      <protection hidden="1"/>
    </xf>
    <xf numFmtId="0" fontId="55" fillId="0" borderId="83" xfId="2" applyFont="1" applyBorder="1" applyAlignment="1" applyProtection="1">
      <alignment horizontal="center" vertical="center" wrapText="1"/>
      <protection hidden="1"/>
    </xf>
    <xf numFmtId="0" fontId="54" fillId="0" borderId="60" xfId="2" applyFont="1" applyBorder="1" applyAlignment="1" applyProtection="1">
      <alignment horizontal="center" vertical="center" wrapText="1"/>
      <protection hidden="1"/>
    </xf>
    <xf numFmtId="0" fontId="54" fillId="0" borderId="73" xfId="2" applyFont="1" applyBorder="1" applyAlignment="1" applyProtection="1">
      <alignment horizontal="center" vertical="center" wrapText="1"/>
      <protection hidden="1"/>
    </xf>
    <xf numFmtId="0" fontId="54" fillId="0" borderId="85" xfId="2" applyFont="1" applyBorder="1" applyAlignment="1" applyProtection="1">
      <alignment horizontal="center" vertical="center" wrapText="1"/>
      <protection hidden="1"/>
    </xf>
    <xf numFmtId="0" fontId="54" fillId="0" borderId="112" xfId="2" applyFont="1" applyBorder="1" applyAlignment="1" applyProtection="1">
      <alignment horizontal="center" vertical="center" wrapText="1"/>
      <protection hidden="1"/>
    </xf>
    <xf numFmtId="0" fontId="54" fillId="0" borderId="114" xfId="2" applyFont="1" applyBorder="1" applyAlignment="1" applyProtection="1">
      <alignment horizontal="center" vertical="center" wrapText="1"/>
      <protection hidden="1"/>
    </xf>
    <xf numFmtId="0" fontId="54" fillId="0" borderId="115" xfId="2" applyFont="1" applyBorder="1" applyAlignment="1" applyProtection="1">
      <alignment horizontal="center" vertical="center" wrapText="1"/>
      <protection hidden="1"/>
    </xf>
    <xf numFmtId="0" fontId="60" fillId="6" borderId="68" xfId="2" applyFont="1" applyFill="1" applyBorder="1" applyAlignment="1" applyProtection="1">
      <alignment horizontal="center" vertical="center"/>
      <protection hidden="1"/>
    </xf>
    <xf numFmtId="0" fontId="50" fillId="5" borderId="42" xfId="2" applyFont="1" applyFill="1" applyBorder="1" applyAlignment="1" applyProtection="1">
      <alignment horizontal="center"/>
      <protection hidden="1"/>
    </xf>
    <xf numFmtId="0" fontId="50" fillId="5" borderId="44" xfId="2" applyFont="1" applyFill="1" applyBorder="1" applyAlignment="1" applyProtection="1">
      <alignment horizontal="center"/>
      <protection hidden="1"/>
    </xf>
    <xf numFmtId="0" fontId="50" fillId="5" borderId="47" xfId="2" applyFont="1" applyFill="1" applyBorder="1" applyAlignment="1" applyProtection="1">
      <alignment horizontal="center"/>
      <protection hidden="1"/>
    </xf>
    <xf numFmtId="0" fontId="50" fillId="5" borderId="48" xfId="2" applyFont="1" applyFill="1" applyBorder="1" applyAlignment="1" applyProtection="1">
      <alignment horizontal="center"/>
      <protection hidden="1"/>
    </xf>
    <xf numFmtId="0" fontId="50" fillId="5" borderId="49" xfId="2" applyFont="1" applyFill="1" applyBorder="1" applyAlignment="1" applyProtection="1">
      <alignment horizontal="center"/>
      <protection hidden="1"/>
    </xf>
    <xf numFmtId="0" fontId="50" fillId="5" borderId="50" xfId="2" applyFont="1" applyFill="1" applyBorder="1" applyAlignment="1" applyProtection="1">
      <alignment horizontal="center"/>
      <protection hidden="1"/>
    </xf>
    <xf numFmtId="0" fontId="50" fillId="5" borderId="29" xfId="2" applyFont="1" applyFill="1" applyBorder="1" applyAlignment="1" applyProtection="1">
      <alignment horizontal="center"/>
      <protection hidden="1"/>
    </xf>
    <xf numFmtId="0" fontId="50" fillId="5" borderId="38" xfId="2" applyFont="1" applyFill="1" applyBorder="1" applyAlignment="1" applyProtection="1">
      <alignment horizontal="center"/>
      <protection hidden="1"/>
    </xf>
    <xf numFmtId="0" fontId="50" fillId="5" borderId="51" xfId="2" applyFont="1" applyFill="1" applyBorder="1" applyAlignment="1" applyProtection="1">
      <alignment horizontal="center"/>
      <protection hidden="1"/>
    </xf>
    <xf numFmtId="0" fontId="54" fillId="0" borderId="60" xfId="2" applyFont="1" applyBorder="1" applyAlignment="1" applyProtection="1">
      <alignment horizontal="center" vertical="center"/>
      <protection hidden="1"/>
    </xf>
    <xf numFmtId="0" fontId="54" fillId="0" borderId="73" xfId="2" applyFont="1" applyBorder="1" applyAlignment="1" applyProtection="1">
      <alignment horizontal="center" vertical="center"/>
      <protection hidden="1"/>
    </xf>
    <xf numFmtId="0" fontId="54" fillId="0" borderId="85" xfId="2" applyFont="1" applyBorder="1" applyAlignment="1" applyProtection="1">
      <alignment horizontal="center" vertical="center"/>
      <protection hidden="1"/>
    </xf>
    <xf numFmtId="0" fontId="57" fillId="0" borderId="0" xfId="2" applyFont="1" applyBorder="1" applyAlignment="1" applyProtection="1">
      <alignment horizontal="center" vertical="center" wrapText="1"/>
      <protection hidden="1"/>
    </xf>
    <xf numFmtId="0" fontId="57" fillId="0" borderId="45" xfId="2" applyFont="1" applyBorder="1" applyAlignment="1" applyProtection="1">
      <alignment horizontal="center" vertical="center" wrapText="1"/>
      <protection hidden="1"/>
    </xf>
    <xf numFmtId="169" fontId="54" fillId="0" borderId="63" xfId="5" applyFont="1" applyBorder="1" applyAlignment="1" applyProtection="1">
      <alignment horizontal="center" vertical="center" wrapText="1"/>
      <protection hidden="1"/>
    </xf>
    <xf numFmtId="169" fontId="54" fillId="0" borderId="69" xfId="5" applyFont="1" applyBorder="1" applyAlignment="1" applyProtection="1">
      <alignment horizontal="center" vertical="center"/>
      <protection hidden="1"/>
    </xf>
    <xf numFmtId="169" fontId="54" fillId="0" borderId="80" xfId="5" applyFont="1" applyBorder="1" applyAlignment="1" applyProtection="1">
      <alignment horizontal="center" vertical="center"/>
      <protection hidden="1"/>
    </xf>
    <xf numFmtId="0" fontId="54" fillId="0" borderId="70" xfId="2" applyFont="1" applyBorder="1" applyAlignment="1" applyProtection="1">
      <alignment horizontal="center" vertical="center"/>
      <protection hidden="1"/>
    </xf>
    <xf numFmtId="0" fontId="54" fillId="0" borderId="81" xfId="2" applyFont="1" applyBorder="1" applyAlignment="1" applyProtection="1">
      <alignment horizontal="center" vertical="center"/>
      <protection hidden="1"/>
    </xf>
    <xf numFmtId="0" fontId="54" fillId="0" borderId="71" xfId="2" applyFont="1" applyBorder="1" applyAlignment="1" applyProtection="1">
      <alignment horizontal="center" vertical="center"/>
      <protection hidden="1"/>
    </xf>
    <xf numFmtId="0" fontId="54" fillId="0" borderId="82" xfId="2" applyFont="1" applyBorder="1" applyAlignment="1" applyProtection="1">
      <alignment horizontal="center" vertical="center"/>
      <protection hidden="1"/>
    </xf>
    <xf numFmtId="0" fontId="54" fillId="0" borderId="76" xfId="2" applyFont="1" applyBorder="1" applyAlignment="1" applyProtection="1">
      <alignment horizontal="center" vertical="center"/>
      <protection hidden="1"/>
    </xf>
    <xf numFmtId="0" fontId="54" fillId="0" borderId="88" xfId="2" applyFont="1" applyBorder="1" applyAlignment="1" applyProtection="1">
      <alignment horizontal="center" vertical="center"/>
      <protection hidden="1"/>
    </xf>
    <xf numFmtId="0" fontId="51" fillId="6" borderId="49" xfId="2" applyFont="1" applyFill="1" applyBorder="1" applyAlignment="1" applyProtection="1">
      <alignment horizontal="center"/>
      <protection hidden="1"/>
    </xf>
    <xf numFmtId="0" fontId="51" fillId="6" borderId="50" xfId="2" applyFont="1" applyFill="1" applyBorder="1" applyAlignment="1" applyProtection="1">
      <alignment horizontal="center"/>
      <protection hidden="1"/>
    </xf>
    <xf numFmtId="0" fontId="51" fillId="6" borderId="38" xfId="2" applyFont="1" applyFill="1" applyBorder="1" applyAlignment="1" applyProtection="1">
      <alignment horizontal="center"/>
      <protection hidden="1"/>
    </xf>
    <xf numFmtId="0" fontId="51" fillId="6" borderId="51" xfId="2" applyFont="1" applyFill="1" applyBorder="1" applyAlignment="1" applyProtection="1">
      <alignment horizontal="center"/>
      <protection hidden="1"/>
    </xf>
    <xf numFmtId="0" fontId="53" fillId="0" borderId="54" xfId="2" applyFont="1" applyBorder="1" applyAlignment="1" applyProtection="1">
      <alignment horizontal="center" vertical="center" wrapText="1"/>
      <protection hidden="1"/>
    </xf>
    <xf numFmtId="0" fontId="53" fillId="0" borderId="41" xfId="2" applyFont="1" applyBorder="1" applyAlignment="1" applyProtection="1">
      <alignment horizontal="center" vertical="center" wrapText="1"/>
      <protection hidden="1"/>
    </xf>
    <xf numFmtId="0" fontId="53" fillId="0" borderId="79" xfId="2" applyFont="1" applyBorder="1" applyAlignment="1" applyProtection="1">
      <alignment horizontal="center" vertical="center" wrapText="1"/>
      <protection hidden="1"/>
    </xf>
    <xf numFmtId="169" fontId="53" fillId="0" borderId="55" xfId="5" applyFont="1" applyBorder="1" applyAlignment="1" applyProtection="1">
      <alignment horizontal="center" vertical="center" wrapText="1"/>
      <protection hidden="1"/>
    </xf>
    <xf numFmtId="169" fontId="53" fillId="0" borderId="69" xfId="5" applyFont="1" applyBorder="1" applyAlignment="1" applyProtection="1">
      <alignment horizontal="center" vertical="center"/>
      <protection hidden="1"/>
    </xf>
    <xf numFmtId="169" fontId="53" fillId="0" borderId="80" xfId="5" applyFont="1" applyBorder="1" applyAlignment="1" applyProtection="1">
      <alignment horizontal="center" vertical="center"/>
      <protection hidden="1"/>
    </xf>
    <xf numFmtId="0" fontId="53" fillId="0" borderId="56" xfId="2" applyFont="1" applyBorder="1" applyAlignment="1" applyProtection="1">
      <alignment horizontal="center" vertical="center" wrapText="1"/>
      <protection hidden="1"/>
    </xf>
    <xf numFmtId="0" fontId="53" fillId="0" borderId="70" xfId="2" applyFont="1" applyBorder="1" applyAlignment="1" applyProtection="1">
      <alignment horizontal="center" vertical="center"/>
      <protection hidden="1"/>
    </xf>
    <xf numFmtId="0" fontId="53" fillId="0" borderId="81" xfId="2" applyFont="1" applyBorder="1" applyAlignment="1" applyProtection="1">
      <alignment horizontal="center" vertical="center"/>
      <protection hidden="1"/>
    </xf>
    <xf numFmtId="0" fontId="53" fillId="0" borderId="57" xfId="2" applyFont="1" applyBorder="1" applyAlignment="1" applyProtection="1">
      <alignment horizontal="center" vertical="center" wrapText="1"/>
      <protection hidden="1"/>
    </xf>
    <xf numFmtId="0" fontId="53" fillId="0" borderId="71" xfId="2" applyFont="1" applyBorder="1" applyAlignment="1" applyProtection="1">
      <alignment horizontal="center" vertical="center"/>
      <protection hidden="1"/>
    </xf>
    <xf numFmtId="0" fontId="53" fillId="0" borderId="82" xfId="2" applyFont="1" applyBorder="1" applyAlignment="1" applyProtection="1">
      <alignment horizontal="center" vertical="center"/>
      <protection hidden="1"/>
    </xf>
    <xf numFmtId="0" fontId="54" fillId="0" borderId="58" xfId="2" applyFont="1" applyBorder="1" applyAlignment="1" applyProtection="1">
      <alignment horizontal="center" vertical="center" wrapText="1"/>
      <protection hidden="1"/>
    </xf>
    <xf numFmtId="0" fontId="54" fillId="0" borderId="72" xfId="2" applyFont="1" applyBorder="1" applyAlignment="1" applyProtection="1">
      <alignment horizontal="center" vertical="center"/>
      <protection hidden="1"/>
    </xf>
    <xf numFmtId="0" fontId="54" fillId="0" borderId="83" xfId="2" applyFont="1" applyBorder="1" applyAlignment="1" applyProtection="1">
      <alignment horizontal="center" vertical="center"/>
      <protection hidden="1"/>
    </xf>
    <xf numFmtId="0" fontId="55" fillId="0" borderId="60" xfId="2" applyFont="1" applyBorder="1" applyAlignment="1" applyProtection="1">
      <alignment horizontal="center" vertical="center"/>
      <protection hidden="1"/>
    </xf>
    <xf numFmtId="0" fontId="55" fillId="0" borderId="73" xfId="2" applyFont="1" applyBorder="1" applyAlignment="1" applyProtection="1">
      <alignment horizontal="center" vertical="center"/>
      <protection hidden="1"/>
    </xf>
    <xf numFmtId="0" fontId="55" fillId="0" borderId="85" xfId="2" applyFont="1" applyBorder="1" applyAlignment="1" applyProtection="1">
      <alignment horizontal="center" vertical="center"/>
      <protection hidden="1"/>
    </xf>
    <xf numFmtId="0" fontId="54" fillId="0" borderId="74" xfId="2" applyFont="1" applyBorder="1" applyAlignment="1" applyProtection="1">
      <alignment horizontal="center" vertical="center"/>
      <protection hidden="1"/>
    </xf>
    <xf numFmtId="0" fontId="54" fillId="0" borderId="86" xfId="2" applyFont="1" applyBorder="1" applyAlignment="1" applyProtection="1">
      <alignment horizontal="center" vertical="center"/>
      <protection hidden="1"/>
    </xf>
    <xf numFmtId="0" fontId="79" fillId="0" borderId="0" xfId="0" applyFont="1" applyAlignment="1">
      <alignment vertical="center"/>
    </xf>
    <xf numFmtId="3" fontId="10" fillId="0" borderId="0" xfId="0" applyNumberFormat="1" applyFont="1" applyProtection="1">
      <protection hidden="1"/>
    </xf>
  </cellXfs>
  <cellStyles count="7">
    <cellStyle name="Normal_Sheet1_1" xfId="3"/>
    <cellStyle name="Гиперссылка" xfId="1" builtinId="8"/>
    <cellStyle name="Денежный 2" xfId="5"/>
    <cellStyle name="Обычный" xfId="0" builtinId="0"/>
    <cellStyle name="Обычный 2" xfId="2"/>
    <cellStyle name="Финансовый" xfId="6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6</xdr:col>
      <xdr:colOff>44450</xdr:colOff>
      <xdr:row>3</xdr:row>
      <xdr:rowOff>104775</xdr:rowOff>
    </xdr:to>
    <xdr:pic>
      <xdr:nvPicPr>
        <xdr:cNvPr id="154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391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0</xdr:row>
      <xdr:rowOff>38100</xdr:rowOff>
    </xdr:from>
    <xdr:to>
      <xdr:col>19</xdr:col>
      <xdr:colOff>123825</xdr:colOff>
      <xdr:row>3</xdr:row>
      <xdr:rowOff>104775</xdr:rowOff>
    </xdr:to>
    <xdr:pic>
      <xdr:nvPicPr>
        <xdr:cNvPr id="1544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8100"/>
          <a:ext cx="4381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0</xdr:row>
      <xdr:rowOff>47625</xdr:rowOff>
    </xdr:from>
    <xdr:to>
      <xdr:col>8</xdr:col>
      <xdr:colOff>438150</xdr:colOff>
      <xdr:row>5</xdr:row>
      <xdr:rowOff>95251</xdr:rowOff>
    </xdr:to>
    <xdr:pic>
      <xdr:nvPicPr>
        <xdr:cNvPr id="3002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000125"/>
          <a:ext cx="2590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2134728</xdr:colOff>
      <xdr:row>0</xdr:row>
      <xdr:rowOff>47625</xdr:rowOff>
    </xdr:from>
    <xdr:to>
      <xdr:col>17</xdr:col>
      <xdr:colOff>539011</xdr:colOff>
      <xdr:row>5</xdr:row>
      <xdr:rowOff>95251</xdr:rowOff>
    </xdr:to>
    <xdr:pic>
      <xdr:nvPicPr>
        <xdr:cNvPr id="3003" name="Рисунок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5610" y="47625"/>
          <a:ext cx="2595283" cy="77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266700</xdr:colOff>
      <xdr:row>6</xdr:row>
      <xdr:rowOff>225</xdr:rowOff>
    </xdr:to>
    <xdr:pic>
      <xdr:nvPicPr>
        <xdr:cNvPr id="300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0"/>
          <a:ext cx="4391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13</xdr:col>
      <xdr:colOff>257175</xdr:colOff>
      <xdr:row>6</xdr:row>
      <xdr:rowOff>225</xdr:rowOff>
    </xdr:to>
    <xdr:pic>
      <xdr:nvPicPr>
        <xdr:cNvPr id="3005" name="Рисунок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952500"/>
          <a:ext cx="4381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2381874</xdr:colOff>
      <xdr:row>49</xdr:row>
      <xdr:rowOff>54161</xdr:rowOff>
    </xdr:from>
    <xdr:to>
      <xdr:col>12</xdr:col>
      <xdr:colOff>434540</xdr:colOff>
      <xdr:row>55</xdr:row>
      <xdr:rowOff>88402</xdr:rowOff>
    </xdr:to>
    <xdr:sp macro="" textlink="">
      <xdr:nvSpPr>
        <xdr:cNvPr id="6" name="32-конечная звезда 5"/>
        <xdr:cNvSpPr/>
      </xdr:nvSpPr>
      <xdr:spPr bwMode="auto">
        <a:xfrm>
          <a:off x="11346580" y="7696573"/>
          <a:ext cx="1638548" cy="930711"/>
        </a:xfrm>
        <a:prstGeom prst="star32">
          <a:avLst/>
        </a:prstGeom>
        <a:solidFill>
          <a:srgbClr val="FFFF66"/>
        </a:solidFill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91440" tIns="45720" rIns="91440" bIns="45720" rtlCol="0" anchor="ctr" upright="1"/>
        <a:lstStyle/>
        <a:p>
          <a:pPr algn="ctr"/>
          <a:r>
            <a:rPr lang="ru-RU" sz="1050" b="0">
              <a:latin typeface="Arial" panose="020B0604020202020204" pitchFamily="34" charset="0"/>
              <a:cs typeface="Arial" panose="020B0604020202020204" pitchFamily="34" charset="0"/>
            </a:rPr>
            <a:t>нові моделі </a:t>
          </a:r>
          <a:endParaRPr lang="uk-UA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166687</xdr:colOff>
      <xdr:row>8</xdr:row>
      <xdr:rowOff>95250</xdr:rowOff>
    </xdr:from>
    <xdr:to>
      <xdr:col>11</xdr:col>
      <xdr:colOff>388762</xdr:colOff>
      <xdr:row>12</xdr:row>
      <xdr:rowOff>13428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662" y="1428750"/>
          <a:ext cx="6480000" cy="565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166687</xdr:colOff>
      <xdr:row>31</xdr:row>
      <xdr:rowOff>142875</xdr:rowOff>
    </xdr:from>
    <xdr:to>
      <xdr:col>11</xdr:col>
      <xdr:colOff>388762</xdr:colOff>
      <xdr:row>36</xdr:row>
      <xdr:rowOff>16445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662" y="5210175"/>
          <a:ext cx="6480000" cy="683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685800</xdr:colOff>
      <xdr:row>1</xdr:row>
      <xdr:rowOff>9525</xdr:rowOff>
    </xdr:from>
    <xdr:to>
      <xdr:col>14</xdr:col>
      <xdr:colOff>122144</xdr:colOff>
      <xdr:row>4</xdr:row>
      <xdr:rowOff>131567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10906125" y="171450"/>
          <a:ext cx="331694" cy="607817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uk-UA" sz="4000" b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59544</xdr:colOff>
      <xdr:row>0</xdr:row>
      <xdr:rowOff>85725</xdr:rowOff>
    </xdr:from>
    <xdr:to>
      <xdr:col>16</xdr:col>
      <xdr:colOff>350743</xdr:colOff>
      <xdr:row>5</xdr:row>
      <xdr:rowOff>105794</xdr:rowOff>
    </xdr:to>
    <xdr:sp macro="" textlink="">
      <xdr:nvSpPr>
        <xdr:cNvPr id="5" name="WordArt 7"/>
        <xdr:cNvSpPr>
          <a:spLocks noChangeArrowheads="1" noChangeShapeType="1" noTextEdit="1"/>
        </xdr:cNvSpPr>
      </xdr:nvSpPr>
      <xdr:spPr bwMode="auto">
        <a:xfrm>
          <a:off x="11175219" y="85725"/>
          <a:ext cx="1758049" cy="829694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l" rtl="0">
            <a:lnSpc>
              <a:spcPts val="2600"/>
            </a:lnSpc>
          </a:pPr>
          <a:r>
            <a:rPr lang="uk-UA" sz="2400" b="1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"/>
              <a:cs typeface="Arial"/>
            </a:rPr>
            <a:t>рік</a:t>
          </a:r>
        </a:p>
        <a:p>
          <a:pPr algn="l" rtl="0">
            <a:lnSpc>
              <a:spcPts val="2600"/>
            </a:lnSpc>
          </a:pPr>
          <a:r>
            <a:rPr lang="uk-UA" sz="2400" b="1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"/>
              <a:cs typeface="Arial"/>
            </a:rPr>
            <a:t>гарантія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4</xdr:col>
      <xdr:colOff>571500</xdr:colOff>
      <xdr:row>5</xdr:row>
      <xdr:rowOff>120650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28575"/>
          <a:ext cx="4429125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297391</xdr:colOff>
      <xdr:row>3</xdr:row>
      <xdr:rowOff>133350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4402666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799043</xdr:colOff>
      <xdr:row>24</xdr:row>
      <xdr:rowOff>26458</xdr:rowOff>
    </xdr:from>
    <xdr:to>
      <xdr:col>14</xdr:col>
      <xdr:colOff>164042</xdr:colOff>
      <xdr:row>25</xdr:row>
      <xdr:rowOff>100541</xdr:rowOff>
    </xdr:to>
    <xdr:sp macro="" textlink="">
      <xdr:nvSpPr>
        <xdr:cNvPr id="3" name="TextBox 2"/>
        <xdr:cNvSpPr txBox="1"/>
      </xdr:nvSpPr>
      <xdr:spPr>
        <a:xfrm>
          <a:off x="13324418" y="4769908"/>
          <a:ext cx="507999" cy="15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***</a:t>
          </a:r>
          <a:endParaRPr lang="uk-UA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1250946</xdr:colOff>
      <xdr:row>3</xdr:row>
      <xdr:rowOff>111123</xdr:rowOff>
    </xdr:from>
    <xdr:to>
      <xdr:col>16</xdr:col>
      <xdr:colOff>347227</xdr:colOff>
      <xdr:row>7</xdr:row>
      <xdr:rowOff>5478</xdr:rowOff>
    </xdr:to>
    <xdr:sp macro="" textlink="">
      <xdr:nvSpPr>
        <xdr:cNvPr id="4" name="WordArt 4"/>
        <xdr:cNvSpPr>
          <a:spLocks noChangeAspect="1" noChangeArrowheads="1" noChangeShapeType="1" noTextEdit="1"/>
        </xdr:cNvSpPr>
      </xdr:nvSpPr>
      <xdr:spPr bwMode="auto">
        <a:xfrm>
          <a:off x="16062321" y="768348"/>
          <a:ext cx="401206" cy="69445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uk-UA" sz="4000" b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16</xdr:col>
      <xdr:colOff>377038</xdr:colOff>
      <xdr:row>2</xdr:row>
      <xdr:rowOff>161916</xdr:rowOff>
    </xdr:from>
    <xdr:to>
      <xdr:col>18</xdr:col>
      <xdr:colOff>10700</xdr:colOff>
      <xdr:row>7</xdr:row>
      <xdr:rowOff>133294</xdr:rowOff>
    </xdr:to>
    <xdr:sp macro="" textlink="">
      <xdr:nvSpPr>
        <xdr:cNvPr id="5" name="WordArt 7"/>
        <xdr:cNvSpPr>
          <a:spLocks noChangeAspect="1" noChangeArrowheads="1" noChangeShapeType="1" noTextEdit="1"/>
        </xdr:cNvSpPr>
      </xdr:nvSpPr>
      <xdr:spPr bwMode="auto">
        <a:xfrm>
          <a:off x="16493338" y="619116"/>
          <a:ext cx="2243512" cy="971503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l" rtl="0">
            <a:lnSpc>
              <a:spcPts val="2600"/>
            </a:lnSpc>
          </a:pPr>
          <a:r>
            <a:rPr lang="uk-UA" sz="2400" b="1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"/>
              <a:cs typeface="Arial"/>
            </a:rPr>
            <a:t>рік</a:t>
          </a:r>
        </a:p>
        <a:p>
          <a:pPr algn="l" rtl="0">
            <a:lnSpc>
              <a:spcPts val="2600"/>
            </a:lnSpc>
          </a:pPr>
          <a:r>
            <a:rPr lang="uk-UA" sz="2400" b="1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Arial"/>
              <a:cs typeface="Arial"/>
            </a:rPr>
            <a:t>гарантія</a:t>
          </a:r>
        </a:p>
      </xdr:txBody>
    </xdr:sp>
    <xdr:clientData/>
  </xdr:twoCellAnchor>
  <xdr:twoCellAnchor>
    <xdr:from>
      <xdr:col>13</xdr:col>
      <xdr:colOff>799043</xdr:colOff>
      <xdr:row>27</xdr:row>
      <xdr:rowOff>42335</xdr:rowOff>
    </xdr:from>
    <xdr:to>
      <xdr:col>14</xdr:col>
      <xdr:colOff>164042</xdr:colOff>
      <xdr:row>28</xdr:row>
      <xdr:rowOff>116418</xdr:rowOff>
    </xdr:to>
    <xdr:sp macro="" textlink="">
      <xdr:nvSpPr>
        <xdr:cNvPr id="6" name="TextBox 5"/>
        <xdr:cNvSpPr txBox="1"/>
      </xdr:nvSpPr>
      <xdr:spPr>
        <a:xfrm>
          <a:off x="13324418" y="5271560"/>
          <a:ext cx="507999" cy="15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***</a:t>
          </a:r>
          <a:endParaRPr lang="uk-UA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rcury-motor.com.ua/" TargetMode="External"/><Relationship Id="rId1" Type="http://schemas.openxmlformats.org/officeDocument/2006/relationships/hyperlink" Target="http://www.mercury-motor.com.ua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ercury@adventureland.com.ua" TargetMode="External"/><Relationship Id="rId1" Type="http://schemas.openxmlformats.org/officeDocument/2006/relationships/hyperlink" Target="http://www.mercury-motor.com.ua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"/>
  <sheetViews>
    <sheetView workbookViewId="0">
      <selection activeCell="D18" sqref="D18"/>
    </sheetView>
  </sheetViews>
  <sheetFormatPr defaultRowHeight="13.2"/>
  <cols>
    <col min="1" max="1" width="33.5546875" bestFit="1" customWidth="1"/>
    <col min="5" max="5" width="31.44140625" bestFit="1" customWidth="1"/>
  </cols>
  <sheetData>
    <row r="1" spans="1:5" s="2" customFormat="1" ht="33" customHeight="1" thickBot="1">
      <c r="A1" s="3" t="s">
        <v>206</v>
      </c>
      <c r="B1" s="4"/>
      <c r="C1" s="5" t="s">
        <v>101</v>
      </c>
      <c r="D1" s="6"/>
      <c r="E1" s="7">
        <v>26</v>
      </c>
    </row>
    <row r="2" spans="1:5" s="2" customFormat="1" ht="18" customHeight="1">
      <c r="A2" s="1" t="s">
        <v>207</v>
      </c>
      <c r="B2" s="4"/>
      <c r="C2" s="6"/>
      <c r="D2" s="6"/>
      <c r="E2" s="8"/>
    </row>
    <row r="3" spans="1:5" s="2" customFormat="1" ht="12.75" customHeight="1">
      <c r="A3" s="9" t="s">
        <v>429</v>
      </c>
      <c r="B3" s="4"/>
      <c r="C3" s="6"/>
      <c r="D3" s="6"/>
      <c r="E3" s="675" t="s">
        <v>418</v>
      </c>
    </row>
    <row r="4" spans="1:5" s="2" customFormat="1" ht="10.199999999999999">
      <c r="A4" s="4"/>
      <c r="B4" s="4"/>
      <c r="C4" s="4"/>
      <c r="D4" s="4"/>
      <c r="E4" s="4"/>
    </row>
  </sheetData>
  <protectedRanges>
    <protectedRange sqref="A3" name="дата"/>
    <protectedRange sqref="E1" name="курс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76"/>
  <sheetViews>
    <sheetView showGridLines="0" zoomScale="75" zoomScaleNormal="75" zoomScaleSheetLayoutView="90" workbookViewId="0">
      <selection activeCell="P49" sqref="P49"/>
    </sheetView>
  </sheetViews>
  <sheetFormatPr defaultColWidth="9.109375" defaultRowHeight="10.199999999999999"/>
  <cols>
    <col min="1" max="1" width="25.109375" style="10" customWidth="1"/>
    <col min="2" max="2" width="6.109375" style="10" customWidth="1"/>
    <col min="3" max="4" width="8.44140625" style="10" customWidth="1"/>
    <col min="5" max="5" width="7.6640625" style="10" customWidth="1"/>
    <col min="6" max="6" width="10" style="10" customWidth="1"/>
    <col min="7" max="7" width="4.6640625" style="11" bestFit="1" customWidth="1"/>
    <col min="8" max="8" width="25.109375" style="10" customWidth="1"/>
    <col min="9" max="9" width="6.109375" style="10" customWidth="1"/>
    <col min="10" max="10" width="8.44140625" style="10" customWidth="1"/>
    <col min="11" max="12" width="10" style="10" customWidth="1"/>
    <col min="13" max="13" width="4.6640625" style="11" bestFit="1" customWidth="1"/>
    <col min="14" max="14" width="25.109375" style="10" customWidth="1"/>
    <col min="15" max="15" width="6.109375" style="10" customWidth="1"/>
    <col min="16" max="16" width="8.44140625" style="10" customWidth="1"/>
    <col min="17" max="18" width="10" style="10" customWidth="1"/>
    <col min="19" max="19" width="4.5546875" style="11" bestFit="1" customWidth="1"/>
    <col min="20" max="20" width="25.109375" style="10" customWidth="1"/>
    <col min="21" max="21" width="6.109375" style="10" customWidth="1"/>
    <col min="22" max="22" width="8.44140625" style="10" customWidth="1"/>
    <col min="23" max="23" width="10" style="10" customWidth="1"/>
    <col min="24" max="24" width="8.33203125" style="10" customWidth="1"/>
    <col min="25" max="25" width="10" style="10" customWidth="1"/>
    <col min="26" max="26" width="4.5546875" style="11" bestFit="1" customWidth="1"/>
    <col min="27" max="16384" width="9.109375" style="10"/>
  </cols>
  <sheetData>
    <row r="2" spans="1:26" ht="24.6">
      <c r="J2" s="12" t="s">
        <v>205</v>
      </c>
      <c r="V2" s="12" t="str">
        <f>J2</f>
        <v>Дилерський</v>
      </c>
    </row>
    <row r="3" spans="1:26" ht="24.6">
      <c r="J3" s="12" t="s">
        <v>73</v>
      </c>
      <c r="V3" s="12" t="str">
        <f>J3</f>
        <v>прайс</v>
      </c>
    </row>
    <row r="4" spans="1:26" ht="17.399999999999999">
      <c r="J4" s="13" t="s">
        <v>166</v>
      </c>
      <c r="V4" s="13" t="str">
        <f>J4</f>
        <v>не друкувати!</v>
      </c>
    </row>
    <row r="5" spans="1:26" ht="17.399999999999999">
      <c r="A5" s="14" t="str">
        <f>Outboards!A8</f>
        <v>РОЗДРІБНИЙ ПРАЙС-ЛИСТ від 08.02.2016 р.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4"/>
      <c r="M5" s="15"/>
      <c r="N5" s="14" t="str">
        <f>A5</f>
        <v>РОЗДРІБНИЙ ПРАЙС-ЛИСТ від 08.02.2016 р.</v>
      </c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5"/>
    </row>
    <row r="6" spans="1:26" ht="7.5" customHeight="1">
      <c r="A6" s="16"/>
      <c r="B6" s="16"/>
      <c r="C6" s="16"/>
      <c r="D6" s="16"/>
      <c r="E6" s="16"/>
      <c r="F6" s="16"/>
      <c r="G6" s="17"/>
      <c r="H6" s="16"/>
      <c r="I6" s="16"/>
      <c r="J6" s="16"/>
      <c r="K6" s="16"/>
      <c r="L6" s="16"/>
      <c r="M6" s="17"/>
      <c r="N6" s="16"/>
      <c r="O6" s="16"/>
      <c r="P6" s="16"/>
      <c r="Q6" s="16"/>
      <c r="R6" s="16"/>
      <c r="S6" s="17"/>
      <c r="T6" s="16"/>
      <c r="U6" s="16"/>
      <c r="V6" s="16"/>
      <c r="W6" s="16"/>
      <c r="X6" s="16"/>
      <c r="Y6" s="16"/>
      <c r="Z6" s="17"/>
    </row>
    <row r="7" spans="1:26" ht="11.4">
      <c r="A7" s="18"/>
      <c r="B7" s="18"/>
      <c r="C7" s="18"/>
      <c r="D7" s="18"/>
      <c r="E7" s="18"/>
      <c r="F7" s="18"/>
      <c r="G7" s="19"/>
      <c r="H7" s="20"/>
      <c r="I7" s="18"/>
      <c r="J7" s="18"/>
      <c r="K7" s="18"/>
      <c r="L7" s="18"/>
      <c r="M7" s="19"/>
      <c r="N7" s="18"/>
      <c r="O7" s="18"/>
      <c r="P7" s="18"/>
      <c r="Q7" s="18"/>
      <c r="R7" s="18"/>
      <c r="S7" s="19"/>
      <c r="T7" s="20"/>
      <c r="U7" s="18"/>
      <c r="V7" s="18"/>
      <c r="W7" s="18"/>
      <c r="X7" s="18"/>
      <c r="Y7" s="18"/>
      <c r="Z7" s="19"/>
    </row>
    <row r="8" spans="1:26" ht="11.4">
      <c r="A8" s="18" t="s">
        <v>23</v>
      </c>
      <c r="B8" s="21"/>
      <c r="C8" s="22"/>
      <c r="F8" s="21"/>
      <c r="G8" s="23"/>
      <c r="H8" s="21"/>
      <c r="I8" s="21"/>
      <c r="J8" s="21"/>
      <c r="K8" s="21"/>
      <c r="L8" s="21"/>
      <c r="M8" s="23"/>
      <c r="N8" s="18" t="s">
        <v>23</v>
      </c>
      <c r="O8" s="21"/>
      <c r="P8" s="22"/>
      <c r="Q8" s="21"/>
      <c r="R8" s="21"/>
      <c r="S8" s="23"/>
      <c r="T8" s="21"/>
      <c r="U8" s="21"/>
      <c r="V8" s="21"/>
      <c r="W8" s="21"/>
      <c r="X8" s="21"/>
      <c r="Y8" s="21"/>
      <c r="Z8" s="23"/>
    </row>
    <row r="9" spans="1:26" ht="13.2">
      <c r="A9" s="24" t="s">
        <v>59</v>
      </c>
      <c r="B9" s="21"/>
      <c r="C9" s="22"/>
      <c r="D9" s="21"/>
      <c r="E9" s="21"/>
      <c r="F9" s="21"/>
      <c r="G9" s="23"/>
      <c r="H9" s="21"/>
      <c r="I9" s="21"/>
      <c r="J9" s="21"/>
      <c r="K9" s="21"/>
      <c r="L9" s="21"/>
      <c r="M9" s="23"/>
      <c r="N9" s="24" t="s">
        <v>59</v>
      </c>
      <c r="O9" s="21"/>
      <c r="P9" s="22"/>
      <c r="Q9" s="21"/>
      <c r="R9" s="21"/>
      <c r="S9" s="23"/>
      <c r="T9" s="21"/>
      <c r="U9" s="21"/>
      <c r="V9" s="21"/>
      <c r="W9" s="21"/>
      <c r="X9" s="21"/>
      <c r="Y9" s="21"/>
      <c r="Z9" s="23"/>
    </row>
    <row r="10" spans="1:26" ht="10.8" thickBot="1"/>
    <row r="11" spans="1:26" s="28" customFormat="1" ht="23.4" thickBot="1">
      <c r="A11" s="25" t="s">
        <v>3</v>
      </c>
      <c r="B11" s="26" t="s">
        <v>162</v>
      </c>
      <c r="C11" s="26" t="s">
        <v>150</v>
      </c>
      <c r="D11" s="26" t="s">
        <v>163</v>
      </c>
      <c r="E11" s="26" t="s">
        <v>163</v>
      </c>
      <c r="F11" s="26" t="s">
        <v>163</v>
      </c>
      <c r="G11" s="27"/>
      <c r="H11" s="25" t="s">
        <v>3</v>
      </c>
      <c r="I11" s="26" t="s">
        <v>162</v>
      </c>
      <c r="J11" s="26" t="s">
        <v>150</v>
      </c>
      <c r="K11" s="26" t="s">
        <v>163</v>
      </c>
      <c r="L11" s="26" t="s">
        <v>163</v>
      </c>
      <c r="M11" s="27"/>
      <c r="N11" s="25" t="s">
        <v>3</v>
      </c>
      <c r="O11" s="26" t="s">
        <v>162</v>
      </c>
      <c r="P11" s="26" t="s">
        <v>150</v>
      </c>
      <c r="Q11" s="26" t="s">
        <v>163</v>
      </c>
      <c r="R11" s="26" t="s">
        <v>163</v>
      </c>
      <c r="S11" s="27"/>
      <c r="T11" s="25" t="s">
        <v>3</v>
      </c>
      <c r="U11" s="26" t="s">
        <v>162</v>
      </c>
      <c r="V11" s="26" t="s">
        <v>150</v>
      </c>
      <c r="W11" s="26" t="s">
        <v>163</v>
      </c>
      <c r="X11" s="26" t="s">
        <v>163</v>
      </c>
      <c r="Y11" s="26" t="s">
        <v>163</v>
      </c>
      <c r="Z11" s="27"/>
    </row>
    <row r="12" spans="1:26" s="28" customFormat="1" ht="11.4">
      <c r="A12" s="29"/>
      <c r="B12" s="30"/>
      <c r="C12" s="30"/>
      <c r="D12" s="30"/>
      <c r="E12" s="31"/>
      <c r="F12" s="32"/>
      <c r="G12" s="33"/>
      <c r="H12" s="29"/>
      <c r="I12" s="30"/>
      <c r="J12" s="30"/>
      <c r="K12" s="30"/>
      <c r="L12" s="32"/>
      <c r="M12" s="33"/>
      <c r="N12" s="29"/>
      <c r="O12" s="30"/>
      <c r="P12" s="30"/>
      <c r="Q12" s="30"/>
      <c r="R12" s="32"/>
      <c r="S12" s="33"/>
      <c r="T12" s="29"/>
      <c r="U12" s="30"/>
      <c r="V12" s="30"/>
      <c r="W12" s="30"/>
      <c r="X12" s="31"/>
      <c r="Y12" s="32"/>
      <c r="Z12" s="33"/>
    </row>
    <row r="13" spans="1:26" s="28" customFormat="1" ht="22.8">
      <c r="A13" s="34" t="s">
        <v>126</v>
      </c>
      <c r="B13" s="35"/>
      <c r="C13" s="35"/>
      <c r="D13" s="35"/>
      <c r="E13" s="36" t="s">
        <v>410</v>
      </c>
      <c r="F13" s="37" t="s">
        <v>164</v>
      </c>
      <c r="G13" s="38" t="s">
        <v>74</v>
      </c>
      <c r="H13" s="34" t="s">
        <v>125</v>
      </c>
      <c r="I13" s="35"/>
      <c r="J13" s="35"/>
      <c r="K13" s="35"/>
      <c r="L13" s="37" t="s">
        <v>164</v>
      </c>
      <c r="M13" s="38" t="s">
        <v>74</v>
      </c>
      <c r="N13" s="34" t="s">
        <v>124</v>
      </c>
      <c r="O13" s="35"/>
      <c r="P13" s="35"/>
      <c r="Q13" s="35"/>
      <c r="R13" s="37" t="s">
        <v>164</v>
      </c>
      <c r="S13" s="38" t="s">
        <v>74</v>
      </c>
      <c r="T13" s="34" t="s">
        <v>123</v>
      </c>
      <c r="U13" s="35"/>
      <c r="V13" s="35"/>
      <c r="W13" s="35"/>
      <c r="X13" s="36" t="s">
        <v>410</v>
      </c>
      <c r="Y13" s="37" t="s">
        <v>164</v>
      </c>
      <c r="Z13" s="38" t="s">
        <v>74</v>
      </c>
    </row>
    <row r="14" spans="1:26" s="28" customFormat="1" ht="13.8" thickBot="1">
      <c r="A14" s="39"/>
      <c r="B14" s="40"/>
      <c r="C14" s="40"/>
      <c r="D14" s="40"/>
      <c r="E14" s="41"/>
      <c r="F14" s="42"/>
      <c r="G14" s="43"/>
      <c r="H14" s="39"/>
      <c r="I14" s="40"/>
      <c r="J14" s="40"/>
      <c r="K14" s="40"/>
      <c r="L14" s="42"/>
      <c r="M14" s="43"/>
      <c r="N14" s="39"/>
      <c r="O14" s="40"/>
      <c r="P14" s="40"/>
      <c r="Q14" s="40"/>
      <c r="R14" s="42"/>
      <c r="S14" s="43"/>
      <c r="T14" s="39"/>
      <c r="U14" s="40"/>
      <c r="V14" s="40"/>
      <c r="W14" s="40"/>
      <c r="X14" s="41"/>
      <c r="Y14" s="42"/>
      <c r="Z14" s="43"/>
    </row>
    <row r="15" spans="1:26" s="28" customFormat="1" ht="11.4">
      <c r="A15" s="44" t="s">
        <v>0</v>
      </c>
      <c r="B15" s="45">
        <v>13</v>
      </c>
      <c r="C15" s="46">
        <v>74.599999999999994</v>
      </c>
      <c r="D15" s="47">
        <v>546</v>
      </c>
      <c r="E15" s="47"/>
      <c r="F15" s="47">
        <f t="shared" ref="F15:F21" si="0">ROUND(D15/G15,0)</f>
        <v>455</v>
      </c>
      <c r="G15" s="48">
        <v>1.2</v>
      </c>
      <c r="H15" s="49" t="s">
        <v>27</v>
      </c>
      <c r="I15" s="50">
        <v>170</v>
      </c>
      <c r="J15" s="51">
        <v>1526</v>
      </c>
      <c r="K15" s="47">
        <v>7977</v>
      </c>
      <c r="L15" s="52">
        <f t="shared" ref="L15:L28" si="1">ROUND(K15/M15,0)</f>
        <v>7059</v>
      </c>
      <c r="M15" s="53">
        <v>1.1299999999999999</v>
      </c>
      <c r="N15" s="54" t="s">
        <v>47</v>
      </c>
      <c r="O15" s="50">
        <v>231</v>
      </c>
      <c r="P15" s="55">
        <v>1732</v>
      </c>
      <c r="Q15" s="47">
        <v>13164</v>
      </c>
      <c r="R15" s="56">
        <f t="shared" ref="R15:R28" si="2">ROUND(Q15/S15,0)</f>
        <v>11754</v>
      </c>
      <c r="S15" s="57">
        <v>1.1200000000000001</v>
      </c>
      <c r="T15" s="58" t="s">
        <v>34</v>
      </c>
      <c r="U15" s="50">
        <v>17</v>
      </c>
      <c r="V15" s="55">
        <v>85</v>
      </c>
      <c r="W15" s="47">
        <v>898</v>
      </c>
      <c r="X15" s="52"/>
      <c r="Y15" s="52">
        <f t="shared" ref="Y15:Y47" si="3">ROUND(W15/Z15,0)</f>
        <v>748</v>
      </c>
      <c r="Z15" s="53">
        <v>1.2</v>
      </c>
    </row>
    <row r="16" spans="1:26" s="28" customFormat="1" ht="11.4">
      <c r="A16" s="58" t="s">
        <v>1</v>
      </c>
      <c r="B16" s="50">
        <v>13</v>
      </c>
      <c r="C16" s="55">
        <v>74.599999999999994</v>
      </c>
      <c r="D16" s="52">
        <v>738</v>
      </c>
      <c r="E16" s="52"/>
      <c r="F16" s="52">
        <f t="shared" si="0"/>
        <v>625</v>
      </c>
      <c r="G16" s="53">
        <v>1.18</v>
      </c>
      <c r="H16" s="49" t="s">
        <v>28</v>
      </c>
      <c r="I16" s="50">
        <v>170</v>
      </c>
      <c r="J16" s="51">
        <v>1526</v>
      </c>
      <c r="K16" s="52">
        <v>9511</v>
      </c>
      <c r="L16" s="52">
        <f t="shared" si="1"/>
        <v>8417</v>
      </c>
      <c r="M16" s="53">
        <v>1.1299999999999999</v>
      </c>
      <c r="N16" s="54" t="s">
        <v>48</v>
      </c>
      <c r="O16" s="50">
        <v>231</v>
      </c>
      <c r="P16" s="55">
        <v>1732</v>
      </c>
      <c r="Q16" s="59">
        <v>13432</v>
      </c>
      <c r="R16" s="56">
        <f t="shared" si="2"/>
        <v>11993</v>
      </c>
      <c r="S16" s="57">
        <v>1.1200000000000001</v>
      </c>
      <c r="T16" s="58" t="s">
        <v>4</v>
      </c>
      <c r="U16" s="50">
        <v>25</v>
      </c>
      <c r="V16" s="55">
        <v>123</v>
      </c>
      <c r="W16" s="52">
        <v>1130</v>
      </c>
      <c r="X16" s="52"/>
      <c r="Y16" s="52">
        <f t="shared" si="3"/>
        <v>942</v>
      </c>
      <c r="Z16" s="53">
        <v>1.2</v>
      </c>
    </row>
    <row r="17" spans="1:26" s="28" customFormat="1" ht="11.4">
      <c r="A17" s="58" t="s">
        <v>19</v>
      </c>
      <c r="B17" s="50">
        <v>20</v>
      </c>
      <c r="C17" s="55">
        <v>102</v>
      </c>
      <c r="D17" s="52">
        <v>894</v>
      </c>
      <c r="E17" s="52"/>
      <c r="F17" s="52">
        <f t="shared" si="0"/>
        <v>758</v>
      </c>
      <c r="G17" s="53">
        <v>1.18</v>
      </c>
      <c r="H17" s="49" t="s">
        <v>7</v>
      </c>
      <c r="I17" s="50">
        <v>195</v>
      </c>
      <c r="J17" s="51">
        <v>2507</v>
      </c>
      <c r="K17" s="52">
        <v>10212</v>
      </c>
      <c r="L17" s="52">
        <f t="shared" si="1"/>
        <v>9037</v>
      </c>
      <c r="M17" s="53">
        <v>1.1299999999999999</v>
      </c>
      <c r="N17" s="54" t="s">
        <v>49</v>
      </c>
      <c r="O17" s="50">
        <v>231</v>
      </c>
      <c r="P17" s="55">
        <v>1732</v>
      </c>
      <c r="Q17" s="59">
        <v>14776</v>
      </c>
      <c r="R17" s="56">
        <f t="shared" si="2"/>
        <v>13193</v>
      </c>
      <c r="S17" s="57">
        <v>1.1200000000000001</v>
      </c>
      <c r="T17" s="58" t="s">
        <v>100</v>
      </c>
      <c r="U17" s="50">
        <v>25</v>
      </c>
      <c r="V17" s="55">
        <v>123</v>
      </c>
      <c r="W17" s="52">
        <v>1233</v>
      </c>
      <c r="X17" s="52"/>
      <c r="Y17" s="52">
        <f>ROUND(W17/Z17,0)</f>
        <v>1028</v>
      </c>
      <c r="Z17" s="53">
        <v>1.2</v>
      </c>
    </row>
    <row r="18" spans="1:26" s="28" customFormat="1" ht="11.4">
      <c r="A18" s="58" t="s">
        <v>20</v>
      </c>
      <c r="B18" s="50">
        <v>20</v>
      </c>
      <c r="C18" s="55">
        <v>102</v>
      </c>
      <c r="D18" s="52">
        <v>1097</v>
      </c>
      <c r="E18" s="52"/>
      <c r="F18" s="52">
        <f t="shared" si="0"/>
        <v>930</v>
      </c>
      <c r="G18" s="53">
        <v>1.18</v>
      </c>
      <c r="H18" s="49" t="s">
        <v>29</v>
      </c>
      <c r="I18" s="50">
        <v>195</v>
      </c>
      <c r="J18" s="51">
        <v>2507</v>
      </c>
      <c r="K18" s="52">
        <v>10286</v>
      </c>
      <c r="L18" s="52">
        <f t="shared" si="1"/>
        <v>9103</v>
      </c>
      <c r="M18" s="53">
        <v>1.1299999999999999</v>
      </c>
      <c r="N18" s="54" t="s">
        <v>50</v>
      </c>
      <c r="O18" s="50">
        <v>231</v>
      </c>
      <c r="P18" s="55">
        <v>1732</v>
      </c>
      <c r="Q18" s="59">
        <v>15976</v>
      </c>
      <c r="R18" s="56">
        <f t="shared" si="2"/>
        <v>14264</v>
      </c>
      <c r="S18" s="57">
        <v>1.1200000000000001</v>
      </c>
      <c r="T18" s="58" t="s">
        <v>109</v>
      </c>
      <c r="U18" s="50">
        <v>25</v>
      </c>
      <c r="V18" s="55">
        <v>123</v>
      </c>
      <c r="W18" s="52">
        <v>1377</v>
      </c>
      <c r="X18" s="52"/>
      <c r="Y18" s="52">
        <f>ROUND(W18/Z18,0)</f>
        <v>1148</v>
      </c>
      <c r="Z18" s="53">
        <v>1.2</v>
      </c>
    </row>
    <row r="19" spans="1:26" s="28" customFormat="1" ht="11.4">
      <c r="A19" s="58" t="s">
        <v>21</v>
      </c>
      <c r="B19" s="50">
        <v>20</v>
      </c>
      <c r="C19" s="55">
        <v>102</v>
      </c>
      <c r="D19" s="52">
        <v>1207</v>
      </c>
      <c r="E19" s="52"/>
      <c r="F19" s="52">
        <f t="shared" si="0"/>
        <v>1023</v>
      </c>
      <c r="G19" s="53">
        <v>1.18</v>
      </c>
      <c r="H19" s="49" t="s">
        <v>8</v>
      </c>
      <c r="I19" s="50">
        <v>225</v>
      </c>
      <c r="J19" s="51">
        <v>3032</v>
      </c>
      <c r="K19" s="52">
        <v>11053</v>
      </c>
      <c r="L19" s="52">
        <f t="shared" si="1"/>
        <v>9781</v>
      </c>
      <c r="M19" s="53">
        <v>1.1299999999999999</v>
      </c>
      <c r="N19" s="54" t="s">
        <v>51</v>
      </c>
      <c r="O19" s="50">
        <v>231</v>
      </c>
      <c r="P19" s="55">
        <v>1732</v>
      </c>
      <c r="Q19" s="59">
        <v>16137</v>
      </c>
      <c r="R19" s="56">
        <f t="shared" si="2"/>
        <v>14408</v>
      </c>
      <c r="S19" s="57">
        <v>1.1200000000000001</v>
      </c>
      <c r="T19" s="58" t="s">
        <v>5</v>
      </c>
      <c r="U19" s="50">
        <v>25</v>
      </c>
      <c r="V19" s="55">
        <v>123</v>
      </c>
      <c r="W19" s="52">
        <v>1403</v>
      </c>
      <c r="X19" s="52"/>
      <c r="Y19" s="52">
        <f t="shared" si="3"/>
        <v>1169</v>
      </c>
      <c r="Z19" s="53">
        <v>1.2</v>
      </c>
    </row>
    <row r="20" spans="1:26" s="28" customFormat="1" ht="11.4">
      <c r="A20" s="58" t="s">
        <v>102</v>
      </c>
      <c r="B20" s="50">
        <v>35</v>
      </c>
      <c r="C20" s="55">
        <v>262</v>
      </c>
      <c r="D20" s="52">
        <v>2063</v>
      </c>
      <c r="E20" s="52"/>
      <c r="F20" s="52">
        <f t="shared" si="0"/>
        <v>1748</v>
      </c>
      <c r="G20" s="53">
        <v>1.18</v>
      </c>
      <c r="H20" s="49" t="s">
        <v>30</v>
      </c>
      <c r="I20" s="50">
        <v>225</v>
      </c>
      <c r="J20" s="51">
        <v>3032</v>
      </c>
      <c r="K20" s="52">
        <v>11260</v>
      </c>
      <c r="L20" s="52">
        <f t="shared" si="1"/>
        <v>9965</v>
      </c>
      <c r="M20" s="53">
        <v>1.1299999999999999</v>
      </c>
      <c r="N20" s="58" t="s">
        <v>52</v>
      </c>
      <c r="O20" s="50">
        <v>231</v>
      </c>
      <c r="P20" s="55">
        <v>1732</v>
      </c>
      <c r="Q20" s="59">
        <v>16255</v>
      </c>
      <c r="R20" s="56">
        <f t="shared" si="2"/>
        <v>14513</v>
      </c>
      <c r="S20" s="57">
        <v>1.1200000000000001</v>
      </c>
      <c r="T20" s="58" t="s">
        <v>6</v>
      </c>
      <c r="U20" s="50">
        <v>25</v>
      </c>
      <c r="V20" s="55">
        <v>123</v>
      </c>
      <c r="W20" s="52">
        <v>1430</v>
      </c>
      <c r="X20" s="52"/>
      <c r="Y20" s="52">
        <f t="shared" si="3"/>
        <v>1192</v>
      </c>
      <c r="Z20" s="53">
        <v>1.2</v>
      </c>
    </row>
    <row r="21" spans="1:26" s="28" customFormat="1" ht="11.4">
      <c r="A21" s="58" t="s">
        <v>22</v>
      </c>
      <c r="B21" s="50">
        <v>35</v>
      </c>
      <c r="C21" s="55">
        <v>262</v>
      </c>
      <c r="D21" s="52">
        <v>2159</v>
      </c>
      <c r="E21" s="52"/>
      <c r="F21" s="52">
        <f t="shared" si="0"/>
        <v>1830</v>
      </c>
      <c r="G21" s="53">
        <v>1.18</v>
      </c>
      <c r="H21" s="49" t="s">
        <v>31</v>
      </c>
      <c r="I21" s="50">
        <v>225</v>
      </c>
      <c r="J21" s="51">
        <v>3032</v>
      </c>
      <c r="K21" s="52">
        <v>11339</v>
      </c>
      <c r="L21" s="52">
        <f t="shared" si="1"/>
        <v>10035</v>
      </c>
      <c r="M21" s="53">
        <v>1.1299999999999999</v>
      </c>
      <c r="N21" s="54" t="s">
        <v>53</v>
      </c>
      <c r="O21" s="50">
        <v>288</v>
      </c>
      <c r="P21" s="55">
        <v>2598</v>
      </c>
      <c r="Q21" s="59">
        <v>17910</v>
      </c>
      <c r="R21" s="56">
        <f t="shared" si="2"/>
        <v>15991</v>
      </c>
      <c r="S21" s="57">
        <v>1.1200000000000001</v>
      </c>
      <c r="T21" s="58" t="s">
        <v>35</v>
      </c>
      <c r="U21" s="50">
        <v>38</v>
      </c>
      <c r="V21" s="55">
        <v>209</v>
      </c>
      <c r="W21" s="52">
        <v>2260</v>
      </c>
      <c r="X21" s="52"/>
      <c r="Y21" s="52">
        <f t="shared" si="3"/>
        <v>1883</v>
      </c>
      <c r="Z21" s="53">
        <v>1.2</v>
      </c>
    </row>
    <row r="22" spans="1:26" s="28" customFormat="1" ht="11.4">
      <c r="A22" s="58" t="s">
        <v>94</v>
      </c>
      <c r="B22" s="50">
        <v>51</v>
      </c>
      <c r="C22" s="55">
        <v>430</v>
      </c>
      <c r="D22" s="52">
        <v>2428</v>
      </c>
      <c r="E22" s="52"/>
      <c r="F22" s="52">
        <f t="shared" ref="F22" si="4">ROUND(D22/G22,0)</f>
        <v>2058</v>
      </c>
      <c r="G22" s="53">
        <v>1.18</v>
      </c>
      <c r="H22" s="49" t="s">
        <v>9</v>
      </c>
      <c r="I22" s="50">
        <v>225</v>
      </c>
      <c r="J22" s="51">
        <v>3032</v>
      </c>
      <c r="K22" s="52">
        <v>12081</v>
      </c>
      <c r="L22" s="52">
        <f t="shared" si="1"/>
        <v>10691</v>
      </c>
      <c r="M22" s="53">
        <v>1.1299999999999999</v>
      </c>
      <c r="N22" s="54" t="s">
        <v>71</v>
      </c>
      <c r="O22" s="50">
        <v>288</v>
      </c>
      <c r="P22" s="55">
        <v>2598</v>
      </c>
      <c r="Q22" s="59">
        <v>18090</v>
      </c>
      <c r="R22" s="56">
        <f t="shared" si="2"/>
        <v>16152</v>
      </c>
      <c r="S22" s="57">
        <v>1.1200000000000001</v>
      </c>
      <c r="T22" s="58" t="s">
        <v>426</v>
      </c>
      <c r="U22" s="50">
        <v>43</v>
      </c>
      <c r="V22" s="55">
        <v>209</v>
      </c>
      <c r="W22" s="52">
        <v>2637</v>
      </c>
      <c r="X22" s="52"/>
      <c r="Y22" s="52">
        <f t="shared" ref="Y22" si="5">ROUND(W22/Z22,0)</f>
        <v>2198</v>
      </c>
      <c r="Z22" s="53">
        <v>1.2</v>
      </c>
    </row>
    <row r="23" spans="1:26" s="28" customFormat="1" ht="11.4">
      <c r="A23" s="58" t="s">
        <v>60</v>
      </c>
      <c r="B23" s="60">
        <v>51</v>
      </c>
      <c r="C23" s="55">
        <v>430</v>
      </c>
      <c r="D23" s="52">
        <v>2550</v>
      </c>
      <c r="E23" s="52"/>
      <c r="F23" s="52">
        <f t="shared" ref="F23" si="6">ROUND(D23/G23,0)</f>
        <v>2161</v>
      </c>
      <c r="G23" s="53">
        <v>1.18</v>
      </c>
      <c r="H23" s="49" t="s">
        <v>32</v>
      </c>
      <c r="I23" s="50">
        <v>225</v>
      </c>
      <c r="J23" s="51">
        <v>3032</v>
      </c>
      <c r="K23" s="52">
        <v>12144</v>
      </c>
      <c r="L23" s="52">
        <f t="shared" si="1"/>
        <v>10747</v>
      </c>
      <c r="M23" s="53">
        <v>1.1299999999999999</v>
      </c>
      <c r="N23" s="54" t="s">
        <v>54</v>
      </c>
      <c r="O23" s="50">
        <v>288</v>
      </c>
      <c r="P23" s="55">
        <v>2598</v>
      </c>
      <c r="Q23" s="59">
        <v>18211</v>
      </c>
      <c r="R23" s="56">
        <f t="shared" si="2"/>
        <v>16260</v>
      </c>
      <c r="S23" s="57">
        <v>1.1200000000000001</v>
      </c>
      <c r="T23" s="58" t="s">
        <v>427</v>
      </c>
      <c r="U23" s="50">
        <v>43</v>
      </c>
      <c r="V23" s="55">
        <v>209</v>
      </c>
      <c r="W23" s="52">
        <v>3939</v>
      </c>
      <c r="X23" s="61">
        <v>3005</v>
      </c>
      <c r="Y23" s="61">
        <f>ROUND(X23/Z23,0)</f>
        <v>2683</v>
      </c>
      <c r="Z23" s="62">
        <v>1.1200000000000001</v>
      </c>
    </row>
    <row r="24" spans="1:26" s="28" customFormat="1" ht="12" customHeight="1">
      <c r="A24" s="58" t="s">
        <v>92</v>
      </c>
      <c r="B24" s="60">
        <v>51</v>
      </c>
      <c r="C24" s="55">
        <v>430</v>
      </c>
      <c r="D24" s="52">
        <v>2881</v>
      </c>
      <c r="E24" s="52"/>
      <c r="F24" s="52">
        <f t="shared" ref="F24:F30" si="7">ROUND(D24/G24,0)</f>
        <v>2442</v>
      </c>
      <c r="G24" s="53">
        <v>1.18</v>
      </c>
      <c r="H24" s="49" t="s">
        <v>33</v>
      </c>
      <c r="I24" s="50">
        <v>225</v>
      </c>
      <c r="J24" s="51">
        <v>3032</v>
      </c>
      <c r="K24" s="52">
        <v>12207</v>
      </c>
      <c r="L24" s="52">
        <f t="shared" si="1"/>
        <v>10803</v>
      </c>
      <c r="M24" s="53">
        <v>1.1299999999999999</v>
      </c>
      <c r="N24" s="54" t="s">
        <v>79</v>
      </c>
      <c r="O24" s="50">
        <v>288</v>
      </c>
      <c r="P24" s="55">
        <v>2598</v>
      </c>
      <c r="Q24" s="59">
        <v>18300</v>
      </c>
      <c r="R24" s="56">
        <f t="shared" si="2"/>
        <v>16339</v>
      </c>
      <c r="S24" s="57">
        <v>1.1200000000000001</v>
      </c>
      <c r="T24" s="58" t="s">
        <v>428</v>
      </c>
      <c r="U24" s="50">
        <v>43</v>
      </c>
      <c r="V24" s="55">
        <v>209</v>
      </c>
      <c r="W24" s="52">
        <v>4021</v>
      </c>
      <c r="X24" s="61">
        <v>3066.6944000000003</v>
      </c>
      <c r="Y24" s="61">
        <f>ROUND(X24/Z24,0)</f>
        <v>2738</v>
      </c>
      <c r="Z24" s="62">
        <v>1.1200000000000001</v>
      </c>
    </row>
    <row r="25" spans="1:26" s="28" customFormat="1" ht="11.25" customHeight="1">
      <c r="A25" s="58" t="s">
        <v>24</v>
      </c>
      <c r="B25" s="60">
        <v>51</v>
      </c>
      <c r="C25" s="55">
        <v>430</v>
      </c>
      <c r="D25" s="52">
        <v>2995</v>
      </c>
      <c r="E25" s="52"/>
      <c r="F25" s="52">
        <f t="shared" si="7"/>
        <v>2538</v>
      </c>
      <c r="G25" s="53">
        <v>1.18</v>
      </c>
      <c r="H25" s="49" t="s">
        <v>75</v>
      </c>
      <c r="I25" s="50">
        <v>229</v>
      </c>
      <c r="J25" s="51">
        <v>3032</v>
      </c>
      <c r="K25" s="52">
        <v>15100</v>
      </c>
      <c r="L25" s="52">
        <f t="shared" si="1"/>
        <v>13363</v>
      </c>
      <c r="M25" s="53">
        <v>1.1299999999999999</v>
      </c>
      <c r="N25" s="54" t="s">
        <v>80</v>
      </c>
      <c r="O25" s="50">
        <v>288</v>
      </c>
      <c r="P25" s="55">
        <v>2598</v>
      </c>
      <c r="Q25" s="59">
        <v>18554</v>
      </c>
      <c r="R25" s="56">
        <f t="shared" si="2"/>
        <v>16566</v>
      </c>
      <c r="S25" s="57">
        <v>1.1200000000000001</v>
      </c>
      <c r="T25" s="58" t="s">
        <v>86</v>
      </c>
      <c r="U25" s="50">
        <v>50</v>
      </c>
      <c r="V25" s="55">
        <v>351</v>
      </c>
      <c r="W25" s="52">
        <v>2817</v>
      </c>
      <c r="X25" s="52"/>
      <c r="Y25" s="52">
        <f t="shared" si="3"/>
        <v>2348</v>
      </c>
      <c r="Z25" s="53">
        <v>1.2</v>
      </c>
    </row>
    <row r="26" spans="1:26" s="28" customFormat="1" ht="11.25" customHeight="1">
      <c r="A26" s="58" t="s">
        <v>25</v>
      </c>
      <c r="B26" s="60">
        <v>51</v>
      </c>
      <c r="C26" s="55">
        <v>430</v>
      </c>
      <c r="D26" s="52">
        <v>3262</v>
      </c>
      <c r="E26" s="52"/>
      <c r="F26" s="52">
        <f t="shared" si="7"/>
        <v>2764</v>
      </c>
      <c r="G26" s="53">
        <v>1.18</v>
      </c>
      <c r="H26" s="49" t="s">
        <v>76</v>
      </c>
      <c r="I26" s="50">
        <v>229</v>
      </c>
      <c r="J26" s="51">
        <v>3032</v>
      </c>
      <c r="K26" s="52">
        <v>15418</v>
      </c>
      <c r="L26" s="52">
        <f t="shared" si="1"/>
        <v>13644</v>
      </c>
      <c r="M26" s="53">
        <v>1.1299999999999999</v>
      </c>
      <c r="N26" s="54" t="s">
        <v>55</v>
      </c>
      <c r="O26" s="50">
        <v>293</v>
      </c>
      <c r="P26" s="55">
        <v>2598</v>
      </c>
      <c r="Q26" s="59">
        <v>18919</v>
      </c>
      <c r="R26" s="56">
        <f t="shared" si="2"/>
        <v>16892</v>
      </c>
      <c r="S26" s="57">
        <v>1.1200000000000001</v>
      </c>
      <c r="T26" s="58" t="s">
        <v>87</v>
      </c>
      <c r="U26" s="50">
        <v>50</v>
      </c>
      <c r="V26" s="55">
        <v>351</v>
      </c>
      <c r="W26" s="52">
        <v>2828</v>
      </c>
      <c r="X26" s="52"/>
      <c r="Y26" s="52">
        <f t="shared" si="3"/>
        <v>2357</v>
      </c>
      <c r="Z26" s="53">
        <v>1.2</v>
      </c>
    </row>
    <row r="27" spans="1:26" s="28" customFormat="1" ht="11.4">
      <c r="A27" s="58" t="s">
        <v>26</v>
      </c>
      <c r="B27" s="60">
        <v>51</v>
      </c>
      <c r="C27" s="55">
        <v>430</v>
      </c>
      <c r="D27" s="52">
        <v>3367</v>
      </c>
      <c r="E27" s="52"/>
      <c r="F27" s="52">
        <f t="shared" si="7"/>
        <v>2853</v>
      </c>
      <c r="G27" s="53">
        <v>1.18</v>
      </c>
      <c r="H27" s="49" t="s">
        <v>77</v>
      </c>
      <c r="I27" s="50">
        <v>229</v>
      </c>
      <c r="J27" s="51">
        <v>3032</v>
      </c>
      <c r="K27" s="52">
        <v>15848</v>
      </c>
      <c r="L27" s="52">
        <f t="shared" si="1"/>
        <v>14025</v>
      </c>
      <c r="M27" s="53">
        <v>1.1299999999999999</v>
      </c>
      <c r="N27" s="54" t="s">
        <v>72</v>
      </c>
      <c r="O27" s="50">
        <v>293</v>
      </c>
      <c r="P27" s="55">
        <v>2598</v>
      </c>
      <c r="Q27" s="59">
        <v>19912</v>
      </c>
      <c r="R27" s="56">
        <f t="shared" si="2"/>
        <v>17779</v>
      </c>
      <c r="S27" s="57">
        <v>1.1200000000000001</v>
      </c>
      <c r="T27" s="58" t="s">
        <v>36</v>
      </c>
      <c r="U27" s="50">
        <v>50</v>
      </c>
      <c r="V27" s="55">
        <v>351</v>
      </c>
      <c r="W27" s="52">
        <v>3052</v>
      </c>
      <c r="X27" s="52"/>
      <c r="Y27" s="52">
        <f t="shared" si="3"/>
        <v>2543</v>
      </c>
      <c r="Z27" s="53">
        <v>1.2</v>
      </c>
    </row>
    <row r="28" spans="1:26" s="28" customFormat="1" ht="12" thickBot="1">
      <c r="A28" s="58" t="s">
        <v>88</v>
      </c>
      <c r="B28" s="60">
        <v>75</v>
      </c>
      <c r="C28" s="55">
        <v>644</v>
      </c>
      <c r="D28" s="52">
        <v>3769</v>
      </c>
      <c r="E28" s="52"/>
      <c r="F28" s="52">
        <f t="shared" si="7"/>
        <v>3194</v>
      </c>
      <c r="G28" s="53">
        <v>1.18</v>
      </c>
      <c r="H28" s="49" t="s">
        <v>78</v>
      </c>
      <c r="I28" s="50">
        <v>229</v>
      </c>
      <c r="J28" s="51">
        <v>3032</v>
      </c>
      <c r="K28" s="52">
        <v>15928</v>
      </c>
      <c r="L28" s="63">
        <f t="shared" si="1"/>
        <v>14096</v>
      </c>
      <c r="M28" s="64">
        <v>1.1299999999999999</v>
      </c>
      <c r="N28" s="54" t="s">
        <v>56</v>
      </c>
      <c r="O28" s="50">
        <v>293</v>
      </c>
      <c r="P28" s="55">
        <v>2598</v>
      </c>
      <c r="Q28" s="59">
        <v>20027</v>
      </c>
      <c r="R28" s="56">
        <f t="shared" si="2"/>
        <v>17881</v>
      </c>
      <c r="S28" s="57">
        <v>1.1200000000000001</v>
      </c>
      <c r="T28" s="58" t="s">
        <v>2</v>
      </c>
      <c r="U28" s="50">
        <v>50</v>
      </c>
      <c r="V28" s="55">
        <v>351</v>
      </c>
      <c r="W28" s="52">
        <v>3129</v>
      </c>
      <c r="X28" s="52"/>
      <c r="Y28" s="52">
        <f t="shared" si="3"/>
        <v>2608</v>
      </c>
      <c r="Z28" s="53">
        <v>1.2</v>
      </c>
    </row>
    <row r="29" spans="1:26" s="28" customFormat="1" ht="11.25" customHeight="1">
      <c r="A29" s="58" t="s">
        <v>89</v>
      </c>
      <c r="B29" s="50">
        <v>75</v>
      </c>
      <c r="C29" s="55">
        <v>644</v>
      </c>
      <c r="D29" s="52">
        <v>3949</v>
      </c>
      <c r="E29" s="52"/>
      <c r="F29" s="52">
        <f t="shared" si="7"/>
        <v>3347</v>
      </c>
      <c r="G29" s="53">
        <v>1.18</v>
      </c>
      <c r="H29" s="65"/>
      <c r="I29" s="66"/>
      <c r="J29" s="66"/>
      <c r="K29" s="66"/>
      <c r="L29" s="67"/>
      <c r="M29" s="68"/>
      <c r="N29" s="54" t="s">
        <v>81</v>
      </c>
      <c r="O29" s="50">
        <v>293</v>
      </c>
      <c r="P29" s="55">
        <v>2598</v>
      </c>
      <c r="Q29" s="59">
        <v>20406</v>
      </c>
      <c r="R29" s="56">
        <f t="shared" ref="R29:R36" si="8">ROUND(Q29/S29,0)</f>
        <v>18220</v>
      </c>
      <c r="S29" s="57">
        <v>1.1200000000000001</v>
      </c>
      <c r="T29" s="58" t="s">
        <v>63</v>
      </c>
      <c r="U29" s="50">
        <v>52</v>
      </c>
      <c r="V29" s="55">
        <v>351</v>
      </c>
      <c r="W29" s="52">
        <v>2991</v>
      </c>
      <c r="X29" s="52"/>
      <c r="Y29" s="52">
        <f t="shared" si="3"/>
        <v>2556</v>
      </c>
      <c r="Z29" s="53">
        <v>1.17</v>
      </c>
    </row>
    <row r="30" spans="1:26" s="28" customFormat="1" ht="11.25" customHeight="1">
      <c r="A30" s="58" t="s">
        <v>61</v>
      </c>
      <c r="B30" s="50">
        <v>75</v>
      </c>
      <c r="C30" s="55">
        <v>644</v>
      </c>
      <c r="D30" s="52">
        <v>4409</v>
      </c>
      <c r="E30" s="52"/>
      <c r="F30" s="52">
        <f t="shared" si="7"/>
        <v>3801</v>
      </c>
      <c r="G30" s="53">
        <v>1.1599999999999999</v>
      </c>
      <c r="H30" s="34" t="s">
        <v>128</v>
      </c>
      <c r="I30" s="69"/>
      <c r="J30" s="69"/>
      <c r="K30" s="69"/>
      <c r="L30" s="70"/>
      <c r="M30" s="71"/>
      <c r="N30" s="54" t="s">
        <v>82</v>
      </c>
      <c r="O30" s="50">
        <v>293</v>
      </c>
      <c r="P30" s="55">
        <v>2598</v>
      </c>
      <c r="Q30" s="59">
        <v>20805</v>
      </c>
      <c r="R30" s="56">
        <f t="shared" si="8"/>
        <v>18576</v>
      </c>
      <c r="S30" s="57">
        <v>1.1200000000000001</v>
      </c>
      <c r="T30" s="58" t="s">
        <v>64</v>
      </c>
      <c r="U30" s="50">
        <v>52</v>
      </c>
      <c r="V30" s="55">
        <v>351</v>
      </c>
      <c r="W30" s="52">
        <v>3003</v>
      </c>
      <c r="X30" s="52"/>
      <c r="Y30" s="52">
        <f t="shared" si="3"/>
        <v>2567</v>
      </c>
      <c r="Z30" s="53">
        <v>1.17</v>
      </c>
    </row>
    <row r="31" spans="1:26" s="28" customFormat="1" ht="12" customHeight="1">
      <c r="A31" s="58" t="s">
        <v>62</v>
      </c>
      <c r="B31" s="50">
        <v>75</v>
      </c>
      <c r="C31" s="55">
        <v>644</v>
      </c>
      <c r="D31" s="52">
        <v>4841</v>
      </c>
      <c r="E31" s="61">
        <v>3968</v>
      </c>
      <c r="F31" s="61">
        <f>ROUND(E31/G31,0)</f>
        <v>3607</v>
      </c>
      <c r="G31" s="62">
        <v>1.1000000000000001</v>
      </c>
      <c r="H31" s="34" t="s">
        <v>198</v>
      </c>
      <c r="I31" s="72"/>
      <c r="J31" s="72"/>
      <c r="K31" s="72"/>
      <c r="L31" s="70"/>
      <c r="M31" s="71"/>
      <c r="N31" s="54" t="s">
        <v>57</v>
      </c>
      <c r="O31" s="50">
        <v>293</v>
      </c>
      <c r="P31" s="55">
        <v>2598</v>
      </c>
      <c r="Q31" s="59">
        <v>20486</v>
      </c>
      <c r="R31" s="56">
        <f t="shared" si="8"/>
        <v>18291</v>
      </c>
      <c r="S31" s="57">
        <v>1.1200000000000001</v>
      </c>
      <c r="T31" s="58" t="s">
        <v>65</v>
      </c>
      <c r="U31" s="50">
        <v>52</v>
      </c>
      <c r="V31" s="55">
        <v>351</v>
      </c>
      <c r="W31" s="52">
        <v>3129</v>
      </c>
      <c r="X31" s="52"/>
      <c r="Y31" s="52">
        <f t="shared" si="3"/>
        <v>2674</v>
      </c>
      <c r="Z31" s="53">
        <v>1.17</v>
      </c>
    </row>
    <row r="32" spans="1:26" s="28" customFormat="1" ht="12" customHeight="1" thickBot="1">
      <c r="A32" s="58" t="s">
        <v>15</v>
      </c>
      <c r="B32" s="50">
        <v>93</v>
      </c>
      <c r="C32" s="55">
        <v>967</v>
      </c>
      <c r="D32" s="52">
        <v>4610</v>
      </c>
      <c r="E32" s="52"/>
      <c r="F32" s="52">
        <f t="shared" ref="F32" si="9">ROUND(D32/G32,0)</f>
        <v>4080</v>
      </c>
      <c r="G32" s="53">
        <v>1.1299999999999999</v>
      </c>
      <c r="H32" s="73"/>
      <c r="I32" s="74"/>
      <c r="J32" s="74"/>
      <c r="K32" s="74"/>
      <c r="L32" s="75"/>
      <c r="M32" s="76"/>
      <c r="N32" s="54" t="s">
        <v>58</v>
      </c>
      <c r="O32" s="50">
        <v>293</v>
      </c>
      <c r="P32" s="55">
        <v>2598</v>
      </c>
      <c r="Q32" s="59">
        <v>20691</v>
      </c>
      <c r="R32" s="56">
        <f t="shared" si="8"/>
        <v>18474</v>
      </c>
      <c r="S32" s="57">
        <v>1.1200000000000001</v>
      </c>
      <c r="T32" s="58" t="s">
        <v>66</v>
      </c>
      <c r="U32" s="50">
        <v>52</v>
      </c>
      <c r="V32" s="55">
        <v>351</v>
      </c>
      <c r="W32" s="52">
        <v>3208</v>
      </c>
      <c r="X32" s="52"/>
      <c r="Y32" s="52">
        <f t="shared" si="3"/>
        <v>2742</v>
      </c>
      <c r="Z32" s="53">
        <v>1.17</v>
      </c>
    </row>
    <row r="33" spans="1:26" s="28" customFormat="1" ht="11.4">
      <c r="A33" s="77" t="s">
        <v>93</v>
      </c>
      <c r="B33" s="50">
        <v>93</v>
      </c>
      <c r="C33" s="55">
        <v>967</v>
      </c>
      <c r="D33" s="52">
        <v>5590</v>
      </c>
      <c r="E33" s="61">
        <v>4456</v>
      </c>
      <c r="F33" s="61">
        <f>ROUND(E33/G33,0)</f>
        <v>4051</v>
      </c>
      <c r="G33" s="62">
        <v>1.1000000000000001</v>
      </c>
      <c r="H33" s="78" t="s">
        <v>199</v>
      </c>
      <c r="I33" s="79"/>
      <c r="J33" s="79"/>
      <c r="K33" s="80"/>
      <c r="L33" s="81"/>
      <c r="M33" s="82"/>
      <c r="N33" s="54" t="s">
        <v>83</v>
      </c>
      <c r="O33" s="50">
        <v>293</v>
      </c>
      <c r="P33" s="55">
        <v>2598</v>
      </c>
      <c r="Q33" s="59">
        <v>20809</v>
      </c>
      <c r="R33" s="56">
        <f t="shared" si="8"/>
        <v>18579</v>
      </c>
      <c r="S33" s="57">
        <v>1.1200000000000001</v>
      </c>
      <c r="T33" s="58" t="s">
        <v>67</v>
      </c>
      <c r="U33" s="50">
        <v>52</v>
      </c>
      <c r="V33" s="55">
        <v>351</v>
      </c>
      <c r="W33" s="52">
        <v>3665</v>
      </c>
      <c r="X33" s="52"/>
      <c r="Y33" s="52">
        <f t="shared" ref="Y33" si="10">ROUND(W33/Z33,0)</f>
        <v>3132</v>
      </c>
      <c r="Z33" s="53">
        <v>1.17</v>
      </c>
    </row>
    <row r="34" spans="1:26" s="28" customFormat="1" ht="11.4">
      <c r="A34" s="58" t="s">
        <v>16</v>
      </c>
      <c r="B34" s="50">
        <v>100</v>
      </c>
      <c r="C34" s="55">
        <v>967</v>
      </c>
      <c r="D34" s="52">
        <v>5474</v>
      </c>
      <c r="E34" s="52"/>
      <c r="F34" s="52">
        <f t="shared" ref="F34:F38" si="11">ROUND(D34/G34,0)</f>
        <v>4844</v>
      </c>
      <c r="G34" s="53">
        <v>1.1299999999999999</v>
      </c>
      <c r="H34" s="54" t="s">
        <v>168</v>
      </c>
      <c r="I34" s="50" t="s">
        <v>103</v>
      </c>
      <c r="J34" s="51"/>
      <c r="K34" s="52">
        <v>1442</v>
      </c>
      <c r="L34" s="56">
        <f t="shared" ref="L34:L43" si="12">ROUND(K34/M34,0)</f>
        <v>1172</v>
      </c>
      <c r="M34" s="83">
        <v>1.23</v>
      </c>
      <c r="N34" s="54" t="s">
        <v>84</v>
      </c>
      <c r="O34" s="50">
        <v>293</v>
      </c>
      <c r="P34" s="55">
        <v>2598</v>
      </c>
      <c r="Q34" s="59">
        <v>21721</v>
      </c>
      <c r="R34" s="56">
        <f t="shared" si="8"/>
        <v>19394</v>
      </c>
      <c r="S34" s="57">
        <v>1.1200000000000001</v>
      </c>
      <c r="T34" s="58" t="s">
        <v>37</v>
      </c>
      <c r="U34" s="84">
        <v>71</v>
      </c>
      <c r="V34" s="55">
        <v>526</v>
      </c>
      <c r="W34" s="52">
        <v>3284</v>
      </c>
      <c r="X34" s="52"/>
      <c r="Y34" s="52">
        <f t="shared" si="3"/>
        <v>2807</v>
      </c>
      <c r="Z34" s="53">
        <v>1.17</v>
      </c>
    </row>
    <row r="35" spans="1:26" s="28" customFormat="1" ht="11.25" customHeight="1">
      <c r="A35" s="58" t="s">
        <v>17</v>
      </c>
      <c r="B35" s="50">
        <v>100</v>
      </c>
      <c r="C35" s="55">
        <v>967</v>
      </c>
      <c r="D35" s="52">
        <v>6558</v>
      </c>
      <c r="E35" s="52"/>
      <c r="F35" s="52">
        <f t="shared" si="11"/>
        <v>5804</v>
      </c>
      <c r="G35" s="53">
        <v>1.1299999999999999</v>
      </c>
      <c r="H35" s="54" t="s">
        <v>169</v>
      </c>
      <c r="I35" s="50" t="s">
        <v>103</v>
      </c>
      <c r="J35" s="51"/>
      <c r="K35" s="52">
        <v>1458</v>
      </c>
      <c r="L35" s="56">
        <f>ROUND(K35/M35,0)</f>
        <v>1185</v>
      </c>
      <c r="M35" s="83">
        <v>1.23</v>
      </c>
      <c r="N35" s="54" t="s">
        <v>85</v>
      </c>
      <c r="O35" s="50">
        <v>293</v>
      </c>
      <c r="P35" s="55">
        <v>2598</v>
      </c>
      <c r="Q35" s="59">
        <v>21846</v>
      </c>
      <c r="R35" s="56">
        <f t="shared" si="8"/>
        <v>19505</v>
      </c>
      <c r="S35" s="57">
        <v>1.1200000000000001</v>
      </c>
      <c r="T35" s="58" t="s">
        <v>38</v>
      </c>
      <c r="U35" s="84">
        <v>71</v>
      </c>
      <c r="V35" s="55">
        <v>526</v>
      </c>
      <c r="W35" s="52">
        <v>3662</v>
      </c>
      <c r="X35" s="52"/>
      <c r="Y35" s="52">
        <f t="shared" si="3"/>
        <v>3130</v>
      </c>
      <c r="Z35" s="53">
        <v>1.17</v>
      </c>
    </row>
    <row r="36" spans="1:26" s="28" customFormat="1" ht="11.25" customHeight="1">
      <c r="A36" s="77" t="s">
        <v>91</v>
      </c>
      <c r="B36" s="50">
        <v>109</v>
      </c>
      <c r="C36" s="55">
        <v>967</v>
      </c>
      <c r="D36" s="52">
        <v>7885</v>
      </c>
      <c r="E36" s="52"/>
      <c r="F36" s="52">
        <f t="shared" si="11"/>
        <v>6978</v>
      </c>
      <c r="G36" s="53">
        <v>1.1299999999999999</v>
      </c>
      <c r="H36" s="54" t="s">
        <v>170</v>
      </c>
      <c r="I36" s="50" t="s">
        <v>196</v>
      </c>
      <c r="J36" s="51"/>
      <c r="K36" s="52">
        <v>1868</v>
      </c>
      <c r="L36" s="56">
        <f t="shared" si="12"/>
        <v>1519</v>
      </c>
      <c r="M36" s="83">
        <v>1.23</v>
      </c>
      <c r="N36" s="54" t="s">
        <v>415</v>
      </c>
      <c r="O36" s="50">
        <v>303</v>
      </c>
      <c r="P36" s="55">
        <v>2598</v>
      </c>
      <c r="Q36" s="59">
        <v>27954</v>
      </c>
      <c r="R36" s="56">
        <f t="shared" si="8"/>
        <v>24959</v>
      </c>
      <c r="S36" s="57">
        <v>1.1200000000000001</v>
      </c>
      <c r="T36" s="58" t="s">
        <v>39</v>
      </c>
      <c r="U36" s="84">
        <v>71</v>
      </c>
      <c r="V36" s="55">
        <v>526</v>
      </c>
      <c r="W36" s="52">
        <v>3781</v>
      </c>
      <c r="X36" s="52"/>
      <c r="Y36" s="52">
        <f t="shared" si="3"/>
        <v>3232</v>
      </c>
      <c r="Z36" s="53">
        <v>1.17</v>
      </c>
    </row>
    <row r="37" spans="1:26" s="28" customFormat="1" ht="12" thickBot="1">
      <c r="A37" s="58" t="s">
        <v>18</v>
      </c>
      <c r="B37" s="50">
        <v>139</v>
      </c>
      <c r="C37" s="55">
        <v>1386</v>
      </c>
      <c r="D37" s="52">
        <v>7274</v>
      </c>
      <c r="E37" s="61">
        <v>5811</v>
      </c>
      <c r="F37" s="61">
        <f>ROUND(E37/G37,0)</f>
        <v>5283</v>
      </c>
      <c r="G37" s="62">
        <v>1.1000000000000001</v>
      </c>
      <c r="H37" s="54" t="s">
        <v>171</v>
      </c>
      <c r="I37" s="50" t="s">
        <v>196</v>
      </c>
      <c r="J37" s="51"/>
      <c r="K37" s="52">
        <v>1930</v>
      </c>
      <c r="L37" s="56">
        <f t="shared" si="12"/>
        <v>1569</v>
      </c>
      <c r="M37" s="83">
        <v>1.23</v>
      </c>
      <c r="N37" s="54" t="s">
        <v>416</v>
      </c>
      <c r="O37" s="50">
        <v>303</v>
      </c>
      <c r="P37" s="55">
        <v>2598</v>
      </c>
      <c r="Q37" s="59">
        <v>28068</v>
      </c>
      <c r="R37" s="56">
        <f t="shared" ref="R37" si="13">ROUND(Q37/S37,0)</f>
        <v>25061</v>
      </c>
      <c r="S37" s="57">
        <v>1.1200000000000001</v>
      </c>
      <c r="T37" s="58" t="s">
        <v>40</v>
      </c>
      <c r="U37" s="84">
        <v>71</v>
      </c>
      <c r="V37" s="55">
        <v>526</v>
      </c>
      <c r="W37" s="52">
        <v>4263</v>
      </c>
      <c r="X37" s="52"/>
      <c r="Y37" s="52">
        <f t="shared" si="3"/>
        <v>3644</v>
      </c>
      <c r="Z37" s="53">
        <v>1.17</v>
      </c>
    </row>
    <row r="38" spans="1:26" s="28" customFormat="1" ht="12" customHeight="1" thickBot="1">
      <c r="A38" s="58" t="s">
        <v>14</v>
      </c>
      <c r="B38" s="50">
        <v>139</v>
      </c>
      <c r="C38" s="55">
        <v>1386</v>
      </c>
      <c r="D38" s="52">
        <v>7896</v>
      </c>
      <c r="E38" s="52"/>
      <c r="F38" s="52">
        <f t="shared" si="11"/>
        <v>6988</v>
      </c>
      <c r="G38" s="53">
        <v>1.1299999999999999</v>
      </c>
      <c r="H38" s="54" t="s">
        <v>172</v>
      </c>
      <c r="I38" s="50" t="s">
        <v>197</v>
      </c>
      <c r="J38" s="51"/>
      <c r="K38" s="52">
        <v>2134</v>
      </c>
      <c r="L38" s="56">
        <f t="shared" si="12"/>
        <v>1735</v>
      </c>
      <c r="M38" s="83">
        <v>1.23</v>
      </c>
      <c r="N38" s="85"/>
      <c r="O38" s="86"/>
      <c r="P38" s="86"/>
      <c r="Q38" s="86"/>
      <c r="R38" s="87"/>
      <c r="S38" s="88"/>
      <c r="T38" s="58" t="s">
        <v>41</v>
      </c>
      <c r="U38" s="50">
        <v>78</v>
      </c>
      <c r="V38" s="55">
        <v>526</v>
      </c>
      <c r="W38" s="52">
        <v>3860</v>
      </c>
      <c r="X38" s="52"/>
      <c r="Y38" s="52">
        <f t="shared" ref="Y38:Y39" si="14">ROUND(W38/Z38,0)</f>
        <v>3299</v>
      </c>
      <c r="Z38" s="53">
        <v>1.17</v>
      </c>
    </row>
    <row r="39" spans="1:26" s="28" customFormat="1" ht="13.2">
      <c r="A39" s="65"/>
      <c r="B39" s="89"/>
      <c r="C39" s="89"/>
      <c r="D39" s="89"/>
      <c r="E39" s="89"/>
      <c r="F39" s="90"/>
      <c r="G39" s="91"/>
      <c r="H39" s="54" t="s">
        <v>173</v>
      </c>
      <c r="I39" s="50" t="s">
        <v>197</v>
      </c>
      <c r="J39" s="51"/>
      <c r="K39" s="52">
        <v>2170</v>
      </c>
      <c r="L39" s="56">
        <f t="shared" si="12"/>
        <v>1764</v>
      </c>
      <c r="M39" s="83">
        <v>1.23</v>
      </c>
      <c r="N39" s="92" t="s">
        <v>129</v>
      </c>
      <c r="O39" s="93"/>
      <c r="P39" s="93"/>
      <c r="Q39" s="93"/>
      <c r="R39" s="94"/>
      <c r="S39" s="95"/>
      <c r="T39" s="58" t="s">
        <v>42</v>
      </c>
      <c r="U39" s="50">
        <v>78</v>
      </c>
      <c r="V39" s="55">
        <v>526</v>
      </c>
      <c r="W39" s="52">
        <v>4266</v>
      </c>
      <c r="X39" s="52"/>
      <c r="Y39" s="52">
        <f t="shared" si="14"/>
        <v>3646</v>
      </c>
      <c r="Z39" s="53">
        <v>1.17</v>
      </c>
    </row>
    <row r="40" spans="1:26" s="28" customFormat="1" ht="13.2">
      <c r="A40" s="34" t="s">
        <v>127</v>
      </c>
      <c r="B40" s="72"/>
      <c r="C40" s="72"/>
      <c r="D40" s="72"/>
      <c r="E40" s="72"/>
      <c r="F40" s="96"/>
      <c r="G40" s="97"/>
      <c r="H40" s="54" t="s">
        <v>174</v>
      </c>
      <c r="I40" s="50" t="s">
        <v>103</v>
      </c>
      <c r="J40" s="51"/>
      <c r="K40" s="52">
        <v>1956</v>
      </c>
      <c r="L40" s="56">
        <f t="shared" si="12"/>
        <v>1590</v>
      </c>
      <c r="M40" s="83">
        <v>1.23</v>
      </c>
      <c r="N40" s="34" t="s">
        <v>131</v>
      </c>
      <c r="O40" s="93"/>
      <c r="P40" s="93"/>
      <c r="Q40" s="93"/>
      <c r="R40" s="94"/>
      <c r="S40" s="95"/>
      <c r="T40" s="58" t="s">
        <v>43</v>
      </c>
      <c r="U40" s="50">
        <v>78</v>
      </c>
      <c r="V40" s="55">
        <v>526</v>
      </c>
      <c r="W40" s="52">
        <v>4970</v>
      </c>
      <c r="X40" s="52"/>
      <c r="Y40" s="52">
        <f t="shared" ref="Y40" si="15">ROUND(W40/Z40,0)</f>
        <v>4248</v>
      </c>
      <c r="Z40" s="53">
        <v>1.17</v>
      </c>
    </row>
    <row r="41" spans="1:26" s="28" customFormat="1" ht="12" thickBot="1">
      <c r="A41" s="73"/>
      <c r="B41" s="74"/>
      <c r="C41" s="74"/>
      <c r="D41" s="74"/>
      <c r="E41" s="74"/>
      <c r="F41" s="75"/>
      <c r="G41" s="76"/>
      <c r="H41" s="54" t="s">
        <v>175</v>
      </c>
      <c r="I41" s="50" t="s">
        <v>103</v>
      </c>
      <c r="J41" s="51"/>
      <c r="K41" s="52">
        <v>1992</v>
      </c>
      <c r="L41" s="56">
        <f t="shared" si="12"/>
        <v>1620</v>
      </c>
      <c r="M41" s="83">
        <v>1.23</v>
      </c>
      <c r="N41" s="98"/>
      <c r="O41" s="99"/>
      <c r="P41" s="99"/>
      <c r="Q41" s="99"/>
      <c r="R41" s="100"/>
      <c r="S41" s="101"/>
      <c r="T41" s="58" t="s">
        <v>10</v>
      </c>
      <c r="U41" s="50">
        <v>98</v>
      </c>
      <c r="V41" s="55">
        <v>747</v>
      </c>
      <c r="W41" s="52">
        <v>6133</v>
      </c>
      <c r="X41" s="52"/>
      <c r="Y41" s="52">
        <f t="shared" si="3"/>
        <v>5242</v>
      </c>
      <c r="Z41" s="53">
        <v>1.17</v>
      </c>
    </row>
    <row r="42" spans="1:26" s="28" customFormat="1" ht="11.4">
      <c r="A42" s="44" t="s">
        <v>95</v>
      </c>
      <c r="B42" s="45">
        <v>41</v>
      </c>
      <c r="C42" s="46">
        <v>294</v>
      </c>
      <c r="D42" s="47">
        <v>2080</v>
      </c>
      <c r="E42" s="47"/>
      <c r="F42" s="47">
        <f t="shared" ref="F42:F49" si="16">ROUND(D42/G42,0)</f>
        <v>1763</v>
      </c>
      <c r="G42" s="48">
        <v>1.18</v>
      </c>
      <c r="H42" s="54" t="s">
        <v>176</v>
      </c>
      <c r="I42" s="50" t="s">
        <v>196</v>
      </c>
      <c r="J42" s="51"/>
      <c r="K42" s="52">
        <v>2062</v>
      </c>
      <c r="L42" s="56">
        <f t="shared" si="12"/>
        <v>1676</v>
      </c>
      <c r="M42" s="83">
        <v>1.23</v>
      </c>
      <c r="N42" s="58" t="s">
        <v>68</v>
      </c>
      <c r="O42" s="50">
        <v>87</v>
      </c>
      <c r="P42" s="55">
        <v>526</v>
      </c>
      <c r="Q42" s="52">
        <v>5237</v>
      </c>
      <c r="R42" s="47">
        <f>ROUND(Q42/S42,0)</f>
        <v>4476</v>
      </c>
      <c r="S42" s="48">
        <v>1.17</v>
      </c>
      <c r="T42" s="58" t="s">
        <v>44</v>
      </c>
      <c r="U42" s="50">
        <v>98</v>
      </c>
      <c r="V42" s="55">
        <v>747</v>
      </c>
      <c r="W42" s="52">
        <v>6800</v>
      </c>
      <c r="X42" s="52"/>
      <c r="Y42" s="52">
        <f t="shared" si="3"/>
        <v>5812</v>
      </c>
      <c r="Z42" s="53">
        <v>1.17</v>
      </c>
    </row>
    <row r="43" spans="1:26" s="28" customFormat="1" ht="11.4">
      <c r="A43" s="58" t="s">
        <v>96</v>
      </c>
      <c r="B43" s="50">
        <v>41</v>
      </c>
      <c r="C43" s="55">
        <v>294</v>
      </c>
      <c r="D43" s="52">
        <v>2189</v>
      </c>
      <c r="E43" s="52"/>
      <c r="F43" s="52">
        <f t="shared" si="16"/>
        <v>1855</v>
      </c>
      <c r="G43" s="53">
        <v>1.18</v>
      </c>
      <c r="H43" s="54" t="s">
        <v>177</v>
      </c>
      <c r="I43" s="50" t="s">
        <v>196</v>
      </c>
      <c r="J43" s="51"/>
      <c r="K43" s="52">
        <v>2152</v>
      </c>
      <c r="L43" s="56">
        <f t="shared" si="12"/>
        <v>1750</v>
      </c>
      <c r="M43" s="83">
        <v>1.23</v>
      </c>
      <c r="N43" s="58" t="s">
        <v>69</v>
      </c>
      <c r="O43" s="50">
        <v>90</v>
      </c>
      <c r="P43" s="55">
        <v>526</v>
      </c>
      <c r="Q43" s="52">
        <v>7900</v>
      </c>
      <c r="R43" s="52">
        <f>ROUND(Q43/S43,0)</f>
        <v>6752</v>
      </c>
      <c r="S43" s="53">
        <v>1.17</v>
      </c>
      <c r="T43" s="58" t="s">
        <v>11</v>
      </c>
      <c r="U43" s="50">
        <v>98</v>
      </c>
      <c r="V43" s="55">
        <v>747</v>
      </c>
      <c r="W43" s="52">
        <v>7000</v>
      </c>
      <c r="X43" s="112"/>
      <c r="Y43" s="52">
        <f t="shared" si="3"/>
        <v>5983</v>
      </c>
      <c r="Z43" s="53">
        <v>1.17</v>
      </c>
    </row>
    <row r="44" spans="1:26" s="28" customFormat="1" ht="12" customHeight="1" thickBot="1">
      <c r="A44" s="58" t="s">
        <v>94</v>
      </c>
      <c r="B44" s="50">
        <v>51</v>
      </c>
      <c r="C44" s="55">
        <v>430</v>
      </c>
      <c r="D44" s="52">
        <v>2428</v>
      </c>
      <c r="E44" s="52"/>
      <c r="F44" s="52">
        <f t="shared" si="16"/>
        <v>2058</v>
      </c>
      <c r="G44" s="53">
        <v>1.18</v>
      </c>
      <c r="H44" s="54" t="s">
        <v>178</v>
      </c>
      <c r="I44" s="50" t="s">
        <v>197</v>
      </c>
      <c r="J44" s="51"/>
      <c r="K44" s="52">
        <v>2490</v>
      </c>
      <c r="L44" s="56">
        <f t="shared" ref="L44:L52" si="17">ROUND(K44/M44,0)</f>
        <v>2024</v>
      </c>
      <c r="M44" s="83">
        <v>1.23</v>
      </c>
      <c r="N44" s="102" t="s">
        <v>70</v>
      </c>
      <c r="O44" s="103">
        <v>125</v>
      </c>
      <c r="P44" s="104">
        <v>995</v>
      </c>
      <c r="Q44" s="63">
        <v>7911</v>
      </c>
      <c r="R44" s="63">
        <f>ROUND(Q44/S44,0)</f>
        <v>6762</v>
      </c>
      <c r="S44" s="64">
        <v>1.17</v>
      </c>
      <c r="T44" s="58" t="s">
        <v>12</v>
      </c>
      <c r="U44" s="50">
        <v>112</v>
      </c>
      <c r="V44" s="55">
        <v>955</v>
      </c>
      <c r="W44" s="52">
        <v>7100</v>
      </c>
      <c r="X44" s="112"/>
      <c r="Y44" s="52">
        <f t="shared" ref="Y44" si="18">ROUND(W44/Z44,0)</f>
        <v>6068</v>
      </c>
      <c r="Z44" s="53">
        <v>1.17</v>
      </c>
    </row>
    <row r="45" spans="1:26" s="28" customFormat="1" ht="11.4">
      <c r="A45" s="58" t="s">
        <v>60</v>
      </c>
      <c r="B45" s="60">
        <v>51</v>
      </c>
      <c r="C45" s="55">
        <v>430</v>
      </c>
      <c r="D45" s="52">
        <v>2550</v>
      </c>
      <c r="E45" s="52"/>
      <c r="F45" s="52">
        <f t="shared" si="16"/>
        <v>2161</v>
      </c>
      <c r="G45" s="53">
        <v>1.18</v>
      </c>
      <c r="H45" s="54" t="s">
        <v>179</v>
      </c>
      <c r="I45" s="50" t="s">
        <v>197</v>
      </c>
      <c r="J45" s="51"/>
      <c r="K45" s="52">
        <v>2560</v>
      </c>
      <c r="L45" s="56">
        <f t="shared" si="17"/>
        <v>2081</v>
      </c>
      <c r="M45" s="83">
        <v>1.23</v>
      </c>
      <c r="N45" s="105"/>
      <c r="O45" s="106"/>
      <c r="P45" s="107"/>
      <c r="Q45" s="108"/>
      <c r="R45" s="108"/>
      <c r="S45" s="109"/>
      <c r="T45" s="58" t="s">
        <v>13</v>
      </c>
      <c r="U45" s="50">
        <v>112</v>
      </c>
      <c r="V45" s="55">
        <v>955</v>
      </c>
      <c r="W45" s="112">
        <v>7200</v>
      </c>
      <c r="X45" s="112"/>
      <c r="Y45" s="52">
        <f t="shared" si="3"/>
        <v>6154</v>
      </c>
      <c r="Z45" s="53">
        <v>1.17</v>
      </c>
    </row>
    <row r="46" spans="1:26" s="28" customFormat="1" ht="11.4">
      <c r="A46" s="58" t="s">
        <v>88</v>
      </c>
      <c r="B46" s="60">
        <v>75</v>
      </c>
      <c r="C46" s="55">
        <v>644</v>
      </c>
      <c r="D46" s="52">
        <v>3769</v>
      </c>
      <c r="E46" s="52"/>
      <c r="F46" s="52">
        <f t="shared" si="16"/>
        <v>3194</v>
      </c>
      <c r="G46" s="53">
        <v>1.18</v>
      </c>
      <c r="H46" s="54" t="s">
        <v>180</v>
      </c>
      <c r="I46" s="50" t="s">
        <v>103</v>
      </c>
      <c r="J46" s="51"/>
      <c r="K46" s="52">
        <v>2520</v>
      </c>
      <c r="L46" s="56">
        <f t="shared" si="17"/>
        <v>2049</v>
      </c>
      <c r="M46" s="83">
        <v>1.23</v>
      </c>
      <c r="N46" s="110"/>
      <c r="O46" s="106"/>
      <c r="P46" s="107"/>
      <c r="Q46" s="108"/>
      <c r="R46" s="108"/>
      <c r="S46" s="109"/>
      <c r="T46" s="77" t="s">
        <v>424</v>
      </c>
      <c r="U46" s="50">
        <v>120</v>
      </c>
      <c r="V46" s="55">
        <v>955</v>
      </c>
      <c r="W46" s="112">
        <v>7700</v>
      </c>
      <c r="X46" s="112"/>
      <c r="Y46" s="52">
        <f t="shared" si="3"/>
        <v>6581</v>
      </c>
      <c r="Z46" s="53">
        <v>1.17</v>
      </c>
    </row>
    <row r="47" spans="1:26" s="28" customFormat="1" ht="11.4">
      <c r="A47" s="58" t="s">
        <v>89</v>
      </c>
      <c r="B47" s="50">
        <v>75</v>
      </c>
      <c r="C47" s="55">
        <v>644</v>
      </c>
      <c r="D47" s="52">
        <v>3949</v>
      </c>
      <c r="E47" s="52"/>
      <c r="F47" s="52">
        <f t="shared" si="16"/>
        <v>3347</v>
      </c>
      <c r="G47" s="53">
        <v>1.18</v>
      </c>
      <c r="H47" s="54" t="s">
        <v>181</v>
      </c>
      <c r="I47" s="50" t="s">
        <v>103</v>
      </c>
      <c r="J47" s="51"/>
      <c r="K47" s="52">
        <v>2590</v>
      </c>
      <c r="L47" s="56">
        <f t="shared" si="17"/>
        <v>2106</v>
      </c>
      <c r="M47" s="83">
        <v>1.23</v>
      </c>
      <c r="N47" s="111"/>
      <c r="O47" s="106"/>
      <c r="P47" s="107"/>
      <c r="Q47" s="108"/>
      <c r="R47" s="108"/>
      <c r="S47" s="109"/>
      <c r="T47" s="77" t="s">
        <v>419</v>
      </c>
      <c r="U47" s="50">
        <v>163</v>
      </c>
      <c r="V47" s="55">
        <v>2100</v>
      </c>
      <c r="W47" s="112">
        <v>9200</v>
      </c>
      <c r="X47" s="112"/>
      <c r="Y47" s="52">
        <f t="shared" si="3"/>
        <v>8142</v>
      </c>
      <c r="Z47" s="53">
        <v>1.1299999999999999</v>
      </c>
    </row>
    <row r="48" spans="1:26" s="28" customFormat="1" ht="12" customHeight="1">
      <c r="A48" s="58" t="s">
        <v>411</v>
      </c>
      <c r="B48" s="50">
        <v>100</v>
      </c>
      <c r="C48" s="55">
        <v>967</v>
      </c>
      <c r="D48" s="52">
        <v>4114</v>
      </c>
      <c r="E48" s="52"/>
      <c r="F48" s="52">
        <f t="shared" si="16"/>
        <v>3547</v>
      </c>
      <c r="G48" s="53">
        <v>1.1599999999999999</v>
      </c>
      <c r="H48" s="54" t="s">
        <v>182</v>
      </c>
      <c r="I48" s="50" t="s">
        <v>196</v>
      </c>
      <c r="J48" s="51"/>
      <c r="K48" s="52">
        <v>2822</v>
      </c>
      <c r="L48" s="56">
        <f t="shared" si="17"/>
        <v>2294</v>
      </c>
      <c r="M48" s="83">
        <v>1.23</v>
      </c>
      <c r="N48" s="111"/>
      <c r="O48" s="106"/>
      <c r="P48" s="107"/>
      <c r="Q48" s="108"/>
      <c r="R48" s="108"/>
      <c r="S48" s="109"/>
      <c r="T48" s="77" t="s">
        <v>420</v>
      </c>
      <c r="U48" s="50">
        <v>163</v>
      </c>
      <c r="V48" s="55">
        <v>2100</v>
      </c>
      <c r="W48" s="112">
        <v>9800</v>
      </c>
      <c r="X48" s="112"/>
      <c r="Y48" s="52">
        <f t="shared" ref="Y48" si="19">ROUND(W48/Z48,0)</f>
        <v>8673</v>
      </c>
      <c r="Z48" s="53">
        <v>1.1299999999999999</v>
      </c>
    </row>
    <row r="49" spans="1:26" s="28" customFormat="1" ht="12" customHeight="1" thickBot="1">
      <c r="A49" s="58" t="s">
        <v>98</v>
      </c>
      <c r="B49" s="50">
        <v>100</v>
      </c>
      <c r="C49" s="55">
        <v>967</v>
      </c>
      <c r="D49" s="52">
        <v>4603</v>
      </c>
      <c r="E49" s="52"/>
      <c r="F49" s="52">
        <f t="shared" si="16"/>
        <v>3968</v>
      </c>
      <c r="G49" s="53">
        <v>1.1599999999999999</v>
      </c>
      <c r="H49" s="54" t="s">
        <v>183</v>
      </c>
      <c r="I49" s="50" t="s">
        <v>196</v>
      </c>
      <c r="J49" s="51"/>
      <c r="K49" s="52">
        <v>2858</v>
      </c>
      <c r="L49" s="56">
        <f t="shared" si="17"/>
        <v>2324</v>
      </c>
      <c r="M49" s="83">
        <v>1.23</v>
      </c>
      <c r="N49" s="110"/>
      <c r="O49" s="106"/>
      <c r="P49" s="107"/>
      <c r="Q49" s="108"/>
      <c r="R49" s="108"/>
      <c r="S49" s="109"/>
      <c r="T49" s="77" t="s">
        <v>45</v>
      </c>
      <c r="U49" s="50">
        <v>163</v>
      </c>
      <c r="V49" s="55">
        <v>2100</v>
      </c>
      <c r="W49" s="112">
        <v>10000</v>
      </c>
      <c r="X49" s="112"/>
      <c r="Y49" s="52">
        <f t="shared" ref="Y49" si="20">ROUND(W49/Z49,0)</f>
        <v>8850</v>
      </c>
      <c r="Z49" s="53">
        <v>1.1299999999999999</v>
      </c>
    </row>
    <row r="50" spans="1:26" s="28" customFormat="1" ht="11.4">
      <c r="A50" s="85"/>
      <c r="B50" s="86"/>
      <c r="C50" s="86"/>
      <c r="D50" s="86"/>
      <c r="E50" s="86"/>
      <c r="F50" s="87"/>
      <c r="G50" s="88"/>
      <c r="H50" s="54" t="s">
        <v>184</v>
      </c>
      <c r="I50" s="50" t="s">
        <v>196</v>
      </c>
      <c r="J50" s="51"/>
      <c r="K50" s="52">
        <v>2884</v>
      </c>
      <c r="L50" s="56">
        <f t="shared" si="17"/>
        <v>2345</v>
      </c>
      <c r="M50" s="83">
        <v>1.23</v>
      </c>
      <c r="N50" s="105"/>
      <c r="O50" s="113"/>
      <c r="P50" s="113"/>
      <c r="Q50" s="113"/>
      <c r="R50" s="108"/>
      <c r="S50" s="109"/>
      <c r="T50" s="77" t="s">
        <v>46</v>
      </c>
      <c r="U50" s="50">
        <v>163</v>
      </c>
      <c r="V50" s="55">
        <v>2100</v>
      </c>
      <c r="W50" s="112">
        <v>10200</v>
      </c>
      <c r="X50" s="112"/>
      <c r="Y50" s="52">
        <f t="shared" ref="Y50" si="21">ROUND(W50/Z50,0)</f>
        <v>9027</v>
      </c>
      <c r="Z50" s="53">
        <v>1.1299999999999999</v>
      </c>
    </row>
    <row r="51" spans="1:26" s="28" customFormat="1" ht="13.2">
      <c r="A51" s="92" t="s">
        <v>129</v>
      </c>
      <c r="B51" s="93"/>
      <c r="C51" s="93"/>
      <c r="D51" s="93"/>
      <c r="E51" s="93"/>
      <c r="F51" s="94"/>
      <c r="G51" s="95"/>
      <c r="H51" s="54" t="s">
        <v>185</v>
      </c>
      <c r="I51" s="50" t="s">
        <v>197</v>
      </c>
      <c r="J51" s="51"/>
      <c r="K51" s="52">
        <v>3000</v>
      </c>
      <c r="L51" s="56">
        <f t="shared" si="17"/>
        <v>2439</v>
      </c>
      <c r="M51" s="83">
        <v>1.23</v>
      </c>
      <c r="N51" s="105"/>
      <c r="O51" s="114"/>
      <c r="P51" s="114"/>
      <c r="Q51" s="114"/>
      <c r="R51" s="108"/>
      <c r="S51" s="109"/>
      <c r="T51" s="77" t="s">
        <v>421</v>
      </c>
      <c r="U51" s="50">
        <v>165</v>
      </c>
      <c r="V51" s="55">
        <v>2100</v>
      </c>
      <c r="W51" s="112">
        <v>10600</v>
      </c>
      <c r="X51" s="112"/>
      <c r="Y51" s="52">
        <f t="shared" ref="Y51" si="22">ROUND(W51/Z51,0)</f>
        <v>9381</v>
      </c>
      <c r="Z51" s="53">
        <v>1.1299999999999999</v>
      </c>
    </row>
    <row r="52" spans="1:26" s="28" customFormat="1" ht="13.8" thickBot="1">
      <c r="A52" s="34" t="s">
        <v>130</v>
      </c>
      <c r="B52" s="93"/>
      <c r="C52" s="93"/>
      <c r="D52" s="93"/>
      <c r="E52" s="93"/>
      <c r="F52" s="94"/>
      <c r="G52" s="95"/>
      <c r="H52" s="54" t="s">
        <v>186</v>
      </c>
      <c r="I52" s="50" t="s">
        <v>197</v>
      </c>
      <c r="J52" s="51"/>
      <c r="K52" s="52">
        <v>3052</v>
      </c>
      <c r="L52" s="56">
        <f t="shared" si="17"/>
        <v>2481</v>
      </c>
      <c r="M52" s="83">
        <v>1.23</v>
      </c>
      <c r="N52" s="113"/>
      <c r="O52" s="115"/>
      <c r="P52" s="115"/>
      <c r="Q52" s="115"/>
      <c r="R52" s="108"/>
      <c r="S52" s="109"/>
      <c r="T52" s="676" t="s">
        <v>422</v>
      </c>
      <c r="U52" s="677">
        <v>181</v>
      </c>
      <c r="V52" s="678">
        <v>1732</v>
      </c>
      <c r="W52" s="679">
        <v>10942</v>
      </c>
      <c r="X52" s="61">
        <v>8000</v>
      </c>
      <c r="Y52" s="61">
        <f>ROUND(X52/Z52,0)</f>
        <v>7407</v>
      </c>
      <c r="Z52" s="62">
        <v>1.08</v>
      </c>
    </row>
    <row r="53" spans="1:26" s="28" customFormat="1" ht="12" thickBot="1">
      <c r="A53" s="98"/>
      <c r="B53" s="99"/>
      <c r="C53" s="99"/>
      <c r="D53" s="99"/>
      <c r="E53" s="99"/>
      <c r="F53" s="100"/>
      <c r="G53" s="101"/>
      <c r="H53" s="78" t="s">
        <v>200</v>
      </c>
      <c r="I53" s="79"/>
      <c r="J53" s="79"/>
      <c r="K53" s="80"/>
      <c r="L53" s="81"/>
      <c r="M53" s="82"/>
      <c r="N53" s="111"/>
      <c r="O53" s="111"/>
      <c r="P53" s="111"/>
      <c r="Q53" s="111"/>
      <c r="R53" s="108"/>
      <c r="S53" s="109"/>
      <c r="T53" s="676" t="s">
        <v>423</v>
      </c>
      <c r="U53" s="677">
        <v>181</v>
      </c>
      <c r="V53" s="678">
        <v>1732</v>
      </c>
      <c r="W53" s="679">
        <v>11146</v>
      </c>
      <c r="X53" s="61">
        <v>8000</v>
      </c>
      <c r="Y53" s="61">
        <f>ROUND(X53/Z53,0)</f>
        <v>7407</v>
      </c>
      <c r="Z53" s="62">
        <v>1.08</v>
      </c>
    </row>
    <row r="54" spans="1:26" s="28" customFormat="1" ht="12" thickBot="1">
      <c r="A54" s="102" t="s">
        <v>99</v>
      </c>
      <c r="B54" s="103">
        <v>60</v>
      </c>
      <c r="C54" s="116">
        <v>430</v>
      </c>
      <c r="D54" s="63">
        <v>5193</v>
      </c>
      <c r="E54" s="63">
        <v>5193</v>
      </c>
      <c r="F54" s="117">
        <f>ROUND(D54/G54,0)</f>
        <v>4438</v>
      </c>
      <c r="G54" s="118">
        <v>1.17</v>
      </c>
      <c r="H54" s="54" t="s">
        <v>187</v>
      </c>
      <c r="I54" s="50" t="s">
        <v>103</v>
      </c>
      <c r="J54" s="51"/>
      <c r="K54" s="52">
        <v>2134</v>
      </c>
      <c r="L54" s="56">
        <f t="shared" ref="L54:L62" si="23">ROUND(K54/M54,0)</f>
        <v>1735</v>
      </c>
      <c r="M54" s="83">
        <v>1.23</v>
      </c>
      <c r="N54" s="111"/>
      <c r="O54" s="111"/>
      <c r="P54" s="111"/>
      <c r="Q54" s="111"/>
      <c r="R54" s="108"/>
      <c r="S54" s="119"/>
      <c r="T54" s="58" t="s">
        <v>114</v>
      </c>
      <c r="U54" s="50">
        <v>206</v>
      </c>
      <c r="V54" s="55">
        <v>3000</v>
      </c>
      <c r="W54" s="52">
        <v>12500</v>
      </c>
      <c r="X54" s="52"/>
      <c r="Y54" s="52">
        <f>ROUND(W54/Z54,0)</f>
        <v>11062</v>
      </c>
      <c r="Z54" s="53">
        <v>1.1299999999999999</v>
      </c>
    </row>
    <row r="55" spans="1:26" s="28" customFormat="1" ht="11.4">
      <c r="A55" s="65"/>
      <c r="B55" s="66"/>
      <c r="C55" s="66"/>
      <c r="D55" s="66"/>
      <c r="E55" s="66"/>
      <c r="F55" s="67"/>
      <c r="G55" s="68"/>
      <c r="H55" s="54" t="s">
        <v>188</v>
      </c>
      <c r="I55" s="50" t="s">
        <v>103</v>
      </c>
      <c r="J55" s="51"/>
      <c r="K55" s="52">
        <v>2170</v>
      </c>
      <c r="L55" s="56">
        <f t="shared" si="23"/>
        <v>1764</v>
      </c>
      <c r="M55" s="83">
        <v>1.23</v>
      </c>
      <c r="N55" s="111"/>
      <c r="R55" s="108"/>
      <c r="S55" s="119"/>
      <c r="T55" s="58" t="s">
        <v>115</v>
      </c>
      <c r="U55" s="50">
        <v>206</v>
      </c>
      <c r="V55" s="55">
        <v>3000</v>
      </c>
      <c r="W55" s="52">
        <v>12500</v>
      </c>
      <c r="X55" s="52"/>
      <c r="Y55" s="52">
        <f>ROUND(W55/Z55,0)</f>
        <v>11062</v>
      </c>
      <c r="Z55" s="53">
        <v>1.1299999999999999</v>
      </c>
    </row>
    <row r="56" spans="1:26" s="28" customFormat="1" ht="13.8" thickBot="1">
      <c r="A56" s="34" t="s">
        <v>128</v>
      </c>
      <c r="B56" s="72"/>
      <c r="C56" s="72"/>
      <c r="D56" s="72"/>
      <c r="E56" s="72"/>
      <c r="F56" s="70"/>
      <c r="G56" s="71"/>
      <c r="H56" s="54" t="s">
        <v>189</v>
      </c>
      <c r="I56" s="50" t="s">
        <v>196</v>
      </c>
      <c r="J56" s="51"/>
      <c r="K56" s="52">
        <v>2224</v>
      </c>
      <c r="L56" s="56">
        <f t="shared" si="23"/>
        <v>1808</v>
      </c>
      <c r="M56" s="83">
        <v>1.23</v>
      </c>
      <c r="N56" s="111"/>
      <c r="R56" s="108"/>
      <c r="S56" s="119"/>
      <c r="T56" s="121" t="s">
        <v>121</v>
      </c>
      <c r="U56" s="122">
        <v>206</v>
      </c>
      <c r="V56" s="123">
        <v>3000</v>
      </c>
      <c r="W56" s="124">
        <v>13000</v>
      </c>
      <c r="X56" s="124"/>
      <c r="Y56" s="124">
        <f>ROUND(W56/Z56,0)</f>
        <v>11504</v>
      </c>
      <c r="Z56" s="125">
        <v>1.1299999999999999</v>
      </c>
    </row>
    <row r="57" spans="1:26" s="28" customFormat="1" ht="13.2">
      <c r="A57" s="34" t="s">
        <v>165</v>
      </c>
      <c r="B57" s="72"/>
      <c r="C57" s="72"/>
      <c r="D57" s="72"/>
      <c r="E57" s="72"/>
      <c r="F57" s="70"/>
      <c r="G57" s="71"/>
      <c r="H57" s="54" t="s">
        <v>190</v>
      </c>
      <c r="I57" s="50" t="s">
        <v>196</v>
      </c>
      <c r="J57" s="51"/>
      <c r="K57" s="52">
        <v>2276</v>
      </c>
      <c r="L57" s="56">
        <f t="shared" si="23"/>
        <v>1850</v>
      </c>
      <c r="M57" s="83">
        <v>1.23</v>
      </c>
      <c r="R57" s="108"/>
      <c r="S57" s="119"/>
      <c r="T57" s="126"/>
      <c r="U57" s="127"/>
      <c r="V57" s="127"/>
      <c r="W57" s="127"/>
      <c r="X57" s="127"/>
      <c r="Y57" s="128"/>
      <c r="Z57" s="129"/>
    </row>
    <row r="58" spans="1:26" s="28" customFormat="1" ht="12" thickBot="1">
      <c r="A58" s="73"/>
      <c r="B58" s="74"/>
      <c r="C58" s="74"/>
      <c r="D58" s="74"/>
      <c r="E58" s="74"/>
      <c r="F58" s="75"/>
      <c r="G58" s="76"/>
      <c r="H58" s="54" t="s">
        <v>191</v>
      </c>
      <c r="I58" s="50" t="s">
        <v>197</v>
      </c>
      <c r="J58" s="51"/>
      <c r="K58" s="52">
        <v>2454</v>
      </c>
      <c r="L58" s="56">
        <f t="shared" si="23"/>
        <v>1995</v>
      </c>
      <c r="M58" s="83">
        <v>1.23</v>
      </c>
      <c r="R58" s="108"/>
      <c r="S58" s="119"/>
      <c r="T58" s="126"/>
      <c r="U58" s="127"/>
      <c r="V58" s="127"/>
      <c r="W58" s="127"/>
      <c r="X58" s="127"/>
      <c r="Y58" s="128"/>
      <c r="Z58" s="129"/>
    </row>
    <row r="59" spans="1:26" s="120" customFormat="1" ht="12.75" customHeight="1">
      <c r="A59" s="78" t="s">
        <v>199</v>
      </c>
      <c r="B59" s="79"/>
      <c r="C59" s="79"/>
      <c r="D59" s="80"/>
      <c r="E59" s="80"/>
      <c r="F59" s="81"/>
      <c r="G59" s="82"/>
      <c r="H59" s="54" t="s">
        <v>192</v>
      </c>
      <c r="I59" s="50" t="s">
        <v>197</v>
      </c>
      <c r="J59" s="51"/>
      <c r="K59" s="52">
        <v>2480</v>
      </c>
      <c r="L59" s="56">
        <f t="shared" si="23"/>
        <v>2016</v>
      </c>
      <c r="M59" s="83">
        <v>1.23</v>
      </c>
      <c r="O59" s="28"/>
      <c r="P59" s="28"/>
      <c r="Q59" s="28"/>
      <c r="R59" s="108"/>
      <c r="S59" s="119"/>
      <c r="T59" s="126"/>
      <c r="U59" s="127"/>
      <c r="V59" s="127"/>
      <c r="W59" s="127"/>
      <c r="X59" s="127"/>
      <c r="Y59" s="128"/>
      <c r="Z59" s="129"/>
    </row>
    <row r="60" spans="1:26" s="120" customFormat="1" ht="12.75" customHeight="1">
      <c r="A60" s="54" t="s">
        <v>110</v>
      </c>
      <c r="B60" s="50" t="s">
        <v>103</v>
      </c>
      <c r="C60" s="51"/>
      <c r="D60" s="52">
        <v>220</v>
      </c>
      <c r="E60" s="52"/>
      <c r="F60" s="56">
        <f t="shared" ref="F60:F68" si="24">ROUND(D60/G60,0)</f>
        <v>176</v>
      </c>
      <c r="G60" s="83">
        <v>1.25</v>
      </c>
      <c r="H60" s="54" t="s">
        <v>193</v>
      </c>
      <c r="I60" s="50" t="s">
        <v>103</v>
      </c>
      <c r="J60" s="51"/>
      <c r="K60" s="52">
        <v>2554</v>
      </c>
      <c r="L60" s="56">
        <f t="shared" si="23"/>
        <v>2076</v>
      </c>
      <c r="M60" s="83">
        <v>1.23</v>
      </c>
      <c r="O60" s="28"/>
      <c r="P60" s="28"/>
      <c r="Q60" s="28"/>
      <c r="R60" s="108"/>
      <c r="S60" s="119"/>
      <c r="T60" s="126"/>
      <c r="U60" s="127"/>
      <c r="V60" s="127"/>
      <c r="W60" s="127"/>
      <c r="X60" s="127"/>
      <c r="Y60" s="128"/>
      <c r="Z60" s="129"/>
    </row>
    <row r="61" spans="1:26" s="120" customFormat="1" ht="12.75" customHeight="1">
      <c r="A61" s="54" t="s">
        <v>111</v>
      </c>
      <c r="B61" s="50" t="s">
        <v>103</v>
      </c>
      <c r="C61" s="51"/>
      <c r="D61" s="52">
        <v>260</v>
      </c>
      <c r="E61" s="52"/>
      <c r="F61" s="56">
        <f t="shared" si="24"/>
        <v>208</v>
      </c>
      <c r="G61" s="83">
        <v>1.25</v>
      </c>
      <c r="H61" s="54" t="s">
        <v>194</v>
      </c>
      <c r="I61" s="50" t="s">
        <v>196</v>
      </c>
      <c r="J61" s="51"/>
      <c r="K61" s="52">
        <v>2644</v>
      </c>
      <c r="L61" s="56">
        <f t="shared" si="23"/>
        <v>2150</v>
      </c>
      <c r="M61" s="83">
        <v>1.23</v>
      </c>
      <c r="N61" s="130"/>
      <c r="U61" s="127"/>
      <c r="V61" s="127"/>
      <c r="W61" s="127"/>
      <c r="X61" s="127"/>
      <c r="Y61" s="128"/>
      <c r="Z61" s="129"/>
    </row>
    <row r="62" spans="1:26" s="120" customFormat="1" ht="12.75" customHeight="1" thickBot="1">
      <c r="A62" s="54" t="s">
        <v>112</v>
      </c>
      <c r="B62" s="50" t="s">
        <v>103</v>
      </c>
      <c r="C62" s="51"/>
      <c r="D62" s="52">
        <v>295</v>
      </c>
      <c r="E62" s="52"/>
      <c r="F62" s="56">
        <f t="shared" si="24"/>
        <v>236</v>
      </c>
      <c r="G62" s="83">
        <v>1.25</v>
      </c>
      <c r="H62" s="131" t="s">
        <v>195</v>
      </c>
      <c r="I62" s="103" t="s">
        <v>197</v>
      </c>
      <c r="J62" s="132"/>
      <c r="K62" s="63">
        <v>2732</v>
      </c>
      <c r="L62" s="133">
        <f t="shared" si="23"/>
        <v>2221</v>
      </c>
      <c r="M62" s="134">
        <v>1.23</v>
      </c>
      <c r="N62" s="130" t="s">
        <v>132</v>
      </c>
      <c r="U62" s="127"/>
      <c r="V62" s="127"/>
      <c r="W62" s="127"/>
      <c r="X62" s="127"/>
      <c r="Y62" s="128"/>
      <c r="Z62" s="129"/>
    </row>
    <row r="63" spans="1:26" s="120" customFormat="1" ht="12.75" customHeight="1">
      <c r="A63" s="54" t="s">
        <v>113</v>
      </c>
      <c r="B63" s="50" t="s">
        <v>103</v>
      </c>
      <c r="C63" s="51"/>
      <c r="D63" s="52">
        <v>330</v>
      </c>
      <c r="E63" s="52"/>
      <c r="F63" s="56">
        <f t="shared" si="24"/>
        <v>264</v>
      </c>
      <c r="G63" s="83">
        <v>1.25</v>
      </c>
      <c r="H63" s="105"/>
      <c r="I63" s="106"/>
      <c r="J63" s="107"/>
      <c r="K63" s="108"/>
      <c r="L63" s="108"/>
      <c r="M63" s="119"/>
      <c r="N63" s="130" t="s">
        <v>133</v>
      </c>
      <c r="O63" s="135"/>
      <c r="Q63" s="128"/>
      <c r="R63" s="108"/>
      <c r="S63" s="119"/>
      <c r="T63" s="136" t="s">
        <v>146</v>
      </c>
      <c r="U63" s="127"/>
      <c r="W63" s="127"/>
      <c r="X63" s="127"/>
      <c r="Y63" s="128"/>
      <c r="Z63" s="129"/>
    </row>
    <row r="64" spans="1:26" s="120" customFormat="1" ht="12.75" customHeight="1">
      <c r="A64" s="54" t="s">
        <v>104</v>
      </c>
      <c r="B64" s="50" t="s">
        <v>103</v>
      </c>
      <c r="C64" s="51"/>
      <c r="D64" s="52">
        <v>460</v>
      </c>
      <c r="E64" s="52"/>
      <c r="F64" s="56">
        <f t="shared" si="24"/>
        <v>368</v>
      </c>
      <c r="G64" s="83">
        <v>1.25</v>
      </c>
      <c r="H64" s="105"/>
      <c r="I64" s="106"/>
      <c r="J64" s="107"/>
      <c r="K64" s="108"/>
      <c r="L64" s="108"/>
      <c r="M64" s="119"/>
      <c r="N64" s="130" t="s">
        <v>158</v>
      </c>
      <c r="O64" s="135"/>
      <c r="Q64" s="128"/>
      <c r="R64" s="108"/>
      <c r="S64" s="119"/>
      <c r="T64" s="126"/>
      <c r="U64" s="127"/>
      <c r="W64" s="127"/>
      <c r="X64" s="127"/>
      <c r="Y64" s="128"/>
      <c r="Z64" s="129"/>
    </row>
    <row r="65" spans="1:27" s="28" customFormat="1" ht="12">
      <c r="A65" s="54" t="s">
        <v>105</v>
      </c>
      <c r="B65" s="50" t="s">
        <v>103</v>
      </c>
      <c r="C65" s="51"/>
      <c r="D65" s="52">
        <v>472</v>
      </c>
      <c r="E65" s="52"/>
      <c r="F65" s="56">
        <f t="shared" si="24"/>
        <v>378</v>
      </c>
      <c r="G65" s="83">
        <v>1.25</v>
      </c>
      <c r="H65" s="105"/>
      <c r="I65" s="106"/>
      <c r="J65" s="107"/>
      <c r="K65" s="108"/>
      <c r="L65" s="108"/>
      <c r="M65" s="119"/>
      <c r="N65" s="130" t="s">
        <v>140</v>
      </c>
      <c r="O65" s="137"/>
      <c r="Q65" s="137"/>
      <c r="R65" s="128"/>
      <c r="S65" s="129"/>
      <c r="T65" s="138" t="s">
        <v>119</v>
      </c>
      <c r="U65" s="127"/>
      <c r="W65" s="127"/>
      <c r="X65" s="127"/>
      <c r="Y65" s="128"/>
      <c r="Z65" s="129"/>
      <c r="AA65" s="139"/>
    </row>
    <row r="66" spans="1:27" s="126" customFormat="1" ht="12">
      <c r="A66" s="54" t="s">
        <v>106</v>
      </c>
      <c r="B66" s="50" t="s">
        <v>103</v>
      </c>
      <c r="C66" s="51"/>
      <c r="D66" s="52">
        <v>595</v>
      </c>
      <c r="E66" s="52"/>
      <c r="F66" s="56">
        <f t="shared" si="24"/>
        <v>476</v>
      </c>
      <c r="G66" s="83">
        <v>1.25</v>
      </c>
      <c r="H66" s="105"/>
      <c r="I66" s="106"/>
      <c r="J66" s="107"/>
      <c r="K66" s="108"/>
      <c r="L66" s="108"/>
      <c r="M66" s="140" t="s">
        <v>152</v>
      </c>
      <c r="N66" s="130" t="s">
        <v>134</v>
      </c>
      <c r="O66" s="141"/>
      <c r="Q66" s="141"/>
      <c r="R66" s="128"/>
      <c r="S66" s="129"/>
      <c r="T66" s="126" t="s">
        <v>160</v>
      </c>
      <c r="U66" s="127"/>
      <c r="W66" s="127"/>
      <c r="X66" s="127"/>
      <c r="Y66" s="128"/>
      <c r="Z66" s="129"/>
      <c r="AA66" s="142"/>
    </row>
    <row r="67" spans="1:27" s="126" customFormat="1" ht="12">
      <c r="A67" s="54" t="s">
        <v>107</v>
      </c>
      <c r="B67" s="50" t="s">
        <v>103</v>
      </c>
      <c r="C67" s="51"/>
      <c r="D67" s="52">
        <v>634</v>
      </c>
      <c r="E67" s="52"/>
      <c r="F67" s="56">
        <f t="shared" si="24"/>
        <v>507</v>
      </c>
      <c r="G67" s="83">
        <v>1.25</v>
      </c>
      <c r="M67" s="140" t="s">
        <v>135</v>
      </c>
      <c r="N67" s="130" t="s">
        <v>151</v>
      </c>
      <c r="O67" s="127"/>
      <c r="Q67" s="127"/>
      <c r="R67" s="128"/>
      <c r="S67" s="129"/>
      <c r="T67" s="126" t="s">
        <v>147</v>
      </c>
      <c r="U67" s="127"/>
      <c r="W67" s="127"/>
      <c r="X67" s="127"/>
      <c r="Y67" s="128"/>
      <c r="Z67" s="129"/>
      <c r="AA67" s="142"/>
    </row>
    <row r="68" spans="1:27" s="126" customFormat="1" ht="12.6" thickBot="1">
      <c r="A68" s="54" t="s">
        <v>108</v>
      </c>
      <c r="B68" s="50" t="s">
        <v>103</v>
      </c>
      <c r="C68" s="51"/>
      <c r="D68" s="52">
        <v>662</v>
      </c>
      <c r="E68" s="52"/>
      <c r="F68" s="56">
        <f t="shared" si="24"/>
        <v>530</v>
      </c>
      <c r="G68" s="83">
        <v>1.25</v>
      </c>
      <c r="I68" s="130"/>
      <c r="M68" s="143" t="s">
        <v>136</v>
      </c>
      <c r="N68" s="144" t="s">
        <v>141</v>
      </c>
      <c r="O68" s="127"/>
      <c r="Q68" s="127"/>
      <c r="R68" s="128"/>
      <c r="S68" s="129"/>
      <c r="T68" s="126" t="s">
        <v>159</v>
      </c>
      <c r="U68" s="145"/>
      <c r="W68" s="145"/>
      <c r="X68" s="145"/>
      <c r="Y68" s="128"/>
      <c r="Z68" s="129"/>
      <c r="AA68" s="142"/>
    </row>
    <row r="69" spans="1:27" s="126" customFormat="1" ht="12">
      <c r="A69" s="78" t="s">
        <v>200</v>
      </c>
      <c r="B69" s="146"/>
      <c r="C69" s="146"/>
      <c r="D69" s="147"/>
      <c r="E69" s="147"/>
      <c r="F69" s="148"/>
      <c r="G69" s="149"/>
      <c r="M69" s="140" t="s">
        <v>138</v>
      </c>
      <c r="N69" s="150" t="s">
        <v>142</v>
      </c>
      <c r="O69" s="127"/>
      <c r="Q69" s="127"/>
      <c r="R69" s="128"/>
      <c r="S69" s="129"/>
      <c r="U69" s="141"/>
      <c r="W69" s="141"/>
      <c r="X69" s="141"/>
      <c r="Y69" s="128"/>
      <c r="Z69" s="129"/>
      <c r="AA69" s="142"/>
    </row>
    <row r="70" spans="1:27" s="126" customFormat="1" ht="12">
      <c r="A70" s="54" t="s">
        <v>116</v>
      </c>
      <c r="B70" s="50" t="s">
        <v>103</v>
      </c>
      <c r="C70" s="51"/>
      <c r="D70" s="52">
        <v>635</v>
      </c>
      <c r="E70" s="52"/>
      <c r="F70" s="56">
        <f>ROUND(D70/G70,0)</f>
        <v>508</v>
      </c>
      <c r="G70" s="83">
        <v>1.25</v>
      </c>
      <c r="I70" s="130"/>
      <c r="M70" s="140" t="s">
        <v>157</v>
      </c>
      <c r="N70" s="130" t="s">
        <v>143</v>
      </c>
      <c r="O70" s="107"/>
      <c r="Q70" s="128"/>
      <c r="R70" s="128"/>
      <c r="S70" s="129"/>
      <c r="T70" s="138" t="s">
        <v>118</v>
      </c>
      <c r="U70" s="127"/>
      <c r="W70" s="127"/>
      <c r="X70" s="127"/>
      <c r="Y70" s="128"/>
      <c r="Z70" s="129"/>
      <c r="AA70" s="142"/>
    </row>
    <row r="71" spans="1:27" s="126" customFormat="1" ht="12.6" thickBot="1">
      <c r="A71" s="131" t="s">
        <v>117</v>
      </c>
      <c r="B71" s="103" t="s">
        <v>103</v>
      </c>
      <c r="C71" s="132"/>
      <c r="D71" s="63">
        <v>677</v>
      </c>
      <c r="E71" s="63"/>
      <c r="F71" s="133">
        <f>ROUND(D71/G71,0)</f>
        <v>542</v>
      </c>
      <c r="G71" s="134">
        <v>1.25</v>
      </c>
      <c r="I71" s="151"/>
      <c r="M71" s="140" t="s">
        <v>139</v>
      </c>
      <c r="N71" s="130" t="s">
        <v>139</v>
      </c>
      <c r="O71" s="137"/>
      <c r="Q71" s="137"/>
      <c r="R71" s="128"/>
      <c r="S71" s="129"/>
      <c r="T71" s="126" t="s">
        <v>160</v>
      </c>
      <c r="U71" s="28"/>
      <c r="W71" s="28"/>
      <c r="X71" s="28"/>
      <c r="Y71" s="128"/>
      <c r="Z71" s="129"/>
      <c r="AA71" s="142"/>
    </row>
    <row r="72" spans="1:27" s="126" customFormat="1" ht="12">
      <c r="A72" s="105"/>
      <c r="B72" s="106"/>
      <c r="C72" s="107"/>
      <c r="D72" s="108"/>
      <c r="E72" s="108"/>
      <c r="F72" s="108"/>
      <c r="G72" s="119"/>
      <c r="I72" s="152"/>
      <c r="M72" s="153" t="s">
        <v>208</v>
      </c>
      <c r="N72" s="154" t="s">
        <v>413</v>
      </c>
      <c r="O72" s="127"/>
      <c r="Q72" s="127"/>
      <c r="R72" s="128"/>
      <c r="S72" s="129"/>
      <c r="T72" s="126" t="s">
        <v>148</v>
      </c>
      <c r="U72" s="28"/>
      <c r="W72" s="28"/>
      <c r="X72" s="28"/>
      <c r="Y72" s="128"/>
      <c r="Z72" s="129"/>
      <c r="AA72" s="142"/>
    </row>
    <row r="73" spans="1:27" s="126" customFormat="1" ht="12">
      <c r="A73" s="105"/>
      <c r="B73" s="106"/>
      <c r="C73" s="107"/>
      <c r="D73" s="108"/>
      <c r="E73" s="108"/>
      <c r="F73" s="108"/>
      <c r="G73" s="119"/>
      <c r="H73" s="28"/>
      <c r="I73" s="130"/>
      <c r="J73" s="28"/>
      <c r="K73" s="28"/>
      <c r="L73" s="28"/>
      <c r="M73" s="153" t="s">
        <v>209</v>
      </c>
      <c r="N73" s="154" t="s">
        <v>414</v>
      </c>
      <c r="O73" s="127"/>
      <c r="Q73" s="127"/>
      <c r="R73" s="137"/>
      <c r="S73" s="155"/>
      <c r="T73" s="126" t="s">
        <v>159</v>
      </c>
      <c r="U73" s="28"/>
      <c r="W73" s="28"/>
      <c r="X73" s="28"/>
      <c r="Y73" s="137"/>
      <c r="Z73" s="155"/>
      <c r="AA73" s="142"/>
    </row>
    <row r="74" spans="1:27" s="126" customFormat="1" ht="12">
      <c r="A74" s="28"/>
      <c r="B74" s="130"/>
      <c r="C74" s="28"/>
      <c r="D74" s="28"/>
      <c r="E74" s="28"/>
      <c r="F74" s="28"/>
      <c r="G74" s="156"/>
      <c r="H74" s="28"/>
      <c r="I74" s="130"/>
      <c r="J74" s="28"/>
      <c r="K74" s="28"/>
      <c r="L74" s="28"/>
      <c r="M74" s="154"/>
      <c r="N74" s="154"/>
      <c r="O74" s="127"/>
      <c r="Q74" s="127"/>
      <c r="R74" s="145"/>
      <c r="S74" s="157"/>
      <c r="U74" s="28"/>
      <c r="W74" s="28"/>
      <c r="X74" s="28"/>
      <c r="Y74" s="145"/>
      <c r="Z74" s="157"/>
      <c r="AA74" s="142"/>
    </row>
    <row r="75" spans="1:27" s="126" customFormat="1" ht="12">
      <c r="B75" s="130"/>
      <c r="C75" s="28"/>
      <c r="D75" s="28"/>
      <c r="E75" s="28"/>
      <c r="F75" s="28"/>
      <c r="G75" s="156" t="s">
        <v>201</v>
      </c>
      <c r="H75" s="28"/>
      <c r="I75" s="130"/>
      <c r="J75" s="28"/>
      <c r="K75" s="28"/>
      <c r="L75" s="28"/>
      <c r="M75" s="158" t="s">
        <v>153</v>
      </c>
      <c r="N75" s="152" t="s">
        <v>153</v>
      </c>
      <c r="O75" s="28"/>
      <c r="Q75" s="28"/>
      <c r="R75" s="141"/>
      <c r="S75" s="159"/>
      <c r="T75" s="138" t="s">
        <v>120</v>
      </c>
      <c r="U75" s="28"/>
      <c r="W75" s="28"/>
      <c r="X75" s="28"/>
      <c r="Y75" s="141"/>
      <c r="Z75" s="159"/>
      <c r="AA75" s="142"/>
    </row>
    <row r="76" spans="1:27" s="28" customFormat="1" ht="12">
      <c r="A76" s="126"/>
      <c r="B76" s="130"/>
      <c r="G76" s="156" t="s">
        <v>202</v>
      </c>
      <c r="I76" s="130"/>
      <c r="M76" s="140" t="s">
        <v>154</v>
      </c>
      <c r="N76" s="130" t="s">
        <v>154</v>
      </c>
      <c r="R76" s="127"/>
      <c r="S76" s="160"/>
      <c r="T76" s="126" t="s">
        <v>161</v>
      </c>
      <c r="Y76" s="127"/>
      <c r="Z76" s="160"/>
    </row>
    <row r="77" spans="1:27" s="28" customFormat="1" ht="12">
      <c r="A77" s="126"/>
      <c r="B77" s="130"/>
      <c r="G77" s="156" t="s">
        <v>203</v>
      </c>
      <c r="I77" s="130"/>
      <c r="M77" s="140" t="s">
        <v>155</v>
      </c>
      <c r="N77" s="130" t="s">
        <v>155</v>
      </c>
      <c r="R77" s="161"/>
      <c r="S77" s="162"/>
      <c r="T77" s="126" t="s">
        <v>149</v>
      </c>
      <c r="Y77" s="161"/>
      <c r="Z77" s="162"/>
    </row>
    <row r="78" spans="1:27" s="28" customFormat="1" ht="12">
      <c r="B78" s="130"/>
      <c r="G78" s="156" t="s">
        <v>204</v>
      </c>
      <c r="I78" s="130"/>
      <c r="M78" s="140" t="s">
        <v>156</v>
      </c>
      <c r="N78" s="130" t="s">
        <v>156</v>
      </c>
      <c r="R78" s="127"/>
      <c r="S78" s="160"/>
      <c r="T78" s="126" t="s">
        <v>425</v>
      </c>
      <c r="Y78" s="127"/>
      <c r="Z78" s="160"/>
    </row>
    <row r="79" spans="1:27" s="28" customFormat="1" ht="11.4">
      <c r="R79" s="142"/>
      <c r="S79" s="163"/>
      <c r="Y79" s="127"/>
      <c r="Z79" s="160"/>
    </row>
    <row r="80" spans="1:27" s="28" customFormat="1" ht="11.4">
      <c r="S80" s="164"/>
      <c r="Y80" s="127"/>
      <c r="Z80" s="160"/>
    </row>
    <row r="81" spans="1:26" s="28" customFormat="1" ht="11.4">
      <c r="S81" s="164"/>
      <c r="Y81" s="142"/>
      <c r="Z81" s="163"/>
    </row>
    <row r="82" spans="1:26" s="28" customFormat="1">
      <c r="S82" s="164"/>
      <c r="Z82" s="164"/>
    </row>
    <row r="83" spans="1:26" s="28" customFormat="1" ht="11.4">
      <c r="H83" s="105"/>
      <c r="I83" s="106"/>
      <c r="J83" s="135"/>
      <c r="K83" s="108"/>
      <c r="L83" s="108"/>
      <c r="M83" s="119"/>
      <c r="S83" s="164"/>
      <c r="Z83" s="164"/>
    </row>
    <row r="84" spans="1:26" s="28" customFormat="1" ht="11.4">
      <c r="H84" s="105"/>
      <c r="I84" s="106"/>
      <c r="J84" s="135"/>
      <c r="K84" s="108"/>
      <c r="L84" s="108"/>
      <c r="M84" s="119"/>
      <c r="S84" s="164"/>
      <c r="Z84" s="164"/>
    </row>
    <row r="85" spans="1:26" s="28" customFormat="1" ht="11.4">
      <c r="H85" s="165"/>
      <c r="I85" s="127"/>
      <c r="J85" s="127"/>
      <c r="K85" s="127"/>
      <c r="L85" s="108"/>
      <c r="M85" s="119"/>
      <c r="S85" s="164"/>
      <c r="Z85" s="164"/>
    </row>
    <row r="86" spans="1:26" s="28" customFormat="1" ht="11.4">
      <c r="H86" s="127"/>
      <c r="I86" s="127"/>
      <c r="J86" s="127"/>
      <c r="K86" s="127"/>
      <c r="L86" s="108"/>
      <c r="M86" s="119"/>
      <c r="S86" s="164"/>
      <c r="Z86" s="164"/>
    </row>
    <row r="87" spans="1:26" s="28" customFormat="1" ht="11.4">
      <c r="H87" s="139"/>
      <c r="I87" s="139"/>
      <c r="J87" s="139"/>
      <c r="K87" s="139"/>
      <c r="L87" s="108"/>
      <c r="M87" s="119"/>
      <c r="S87" s="164"/>
      <c r="Z87" s="164"/>
    </row>
    <row r="88" spans="1:26" s="28" customFormat="1" ht="11.4">
      <c r="H88" s="139"/>
      <c r="I88" s="139"/>
      <c r="J88" s="139"/>
      <c r="K88" s="139"/>
      <c r="L88" s="108"/>
      <c r="M88" s="119"/>
      <c r="S88" s="164"/>
      <c r="Z88" s="164"/>
    </row>
    <row r="89" spans="1:26" s="28" customFormat="1" ht="11.4">
      <c r="H89" s="139"/>
      <c r="I89" s="139"/>
      <c r="J89" s="139"/>
      <c r="K89" s="139"/>
      <c r="L89" s="128"/>
      <c r="M89" s="129"/>
      <c r="S89" s="164"/>
      <c r="Z89" s="164"/>
    </row>
    <row r="90" spans="1:26" s="28" customFormat="1" ht="11.4">
      <c r="H90" s="139"/>
      <c r="I90" s="139"/>
      <c r="J90" s="139"/>
      <c r="K90" s="139"/>
      <c r="L90" s="128"/>
      <c r="M90" s="129"/>
      <c r="S90" s="164"/>
      <c r="Z90" s="164"/>
    </row>
    <row r="91" spans="1:26" s="28" customFormat="1" ht="11.4">
      <c r="H91" s="139"/>
      <c r="I91" s="139"/>
      <c r="J91" s="139"/>
      <c r="K91" s="139"/>
      <c r="L91" s="128"/>
      <c r="M91" s="129"/>
      <c r="S91" s="164"/>
      <c r="Z91" s="164"/>
    </row>
    <row r="92" spans="1:26" s="28" customFormat="1" ht="11.4">
      <c r="H92" s="139"/>
      <c r="J92" s="139"/>
      <c r="K92" s="139"/>
      <c r="L92" s="128"/>
      <c r="M92" s="129"/>
      <c r="S92" s="164"/>
      <c r="Z92" s="164"/>
    </row>
    <row r="93" spans="1:26" s="28" customFormat="1" ht="11.4">
      <c r="G93" s="120"/>
      <c r="J93" s="139"/>
      <c r="K93" s="139"/>
      <c r="L93" s="128"/>
      <c r="M93" s="129"/>
      <c r="S93" s="164"/>
      <c r="Z93" s="164"/>
    </row>
    <row r="94" spans="1:26" s="28" customFormat="1" ht="11.4">
      <c r="A94" s="120"/>
      <c r="B94" s="120"/>
      <c r="C94" s="120"/>
      <c r="D94" s="120"/>
      <c r="E94" s="120"/>
      <c r="F94" s="120"/>
      <c r="G94" s="120"/>
      <c r="J94" s="139"/>
      <c r="K94" s="139"/>
      <c r="L94" s="128"/>
      <c r="M94" s="129"/>
      <c r="S94" s="164"/>
      <c r="Z94" s="164"/>
    </row>
    <row r="95" spans="1:26" s="28" customFormat="1" ht="11.4">
      <c r="A95" s="120"/>
      <c r="B95" s="120"/>
      <c r="C95" s="120"/>
      <c r="D95" s="120"/>
      <c r="E95" s="120"/>
      <c r="F95" s="120"/>
      <c r="G95" s="120"/>
      <c r="H95" s="120"/>
      <c r="I95" s="120"/>
      <c r="J95" s="139"/>
      <c r="K95" s="139"/>
      <c r="L95" s="128"/>
      <c r="M95" s="129"/>
      <c r="S95" s="164"/>
      <c r="Z95" s="164"/>
    </row>
    <row r="96" spans="1:26" s="28" customFormat="1" ht="11.4">
      <c r="A96" s="120"/>
      <c r="B96" s="120"/>
      <c r="C96" s="120"/>
      <c r="D96" s="120"/>
      <c r="E96" s="120"/>
      <c r="F96" s="120"/>
      <c r="G96" s="120"/>
      <c r="H96" s="120"/>
      <c r="I96" s="120"/>
      <c r="J96" s="127"/>
      <c r="K96" s="127"/>
      <c r="L96" s="128"/>
      <c r="M96" s="129"/>
      <c r="S96" s="164"/>
      <c r="Z96" s="164"/>
    </row>
    <row r="97" spans="1:26" s="28" customFormat="1" ht="11.4">
      <c r="A97" s="120"/>
      <c r="B97" s="120"/>
      <c r="C97" s="120"/>
      <c r="D97" s="120"/>
      <c r="E97" s="120"/>
      <c r="F97" s="120"/>
      <c r="G97" s="120"/>
      <c r="H97" s="120"/>
      <c r="I97" s="120"/>
      <c r="J97" s="142"/>
      <c r="K97" s="142"/>
      <c r="L97" s="128"/>
      <c r="M97" s="129"/>
      <c r="S97" s="164"/>
      <c r="Z97" s="164"/>
    </row>
    <row r="98" spans="1:26" s="28" customFormat="1" ht="11.4">
      <c r="A98" s="120"/>
      <c r="B98" s="120"/>
      <c r="C98" s="120"/>
      <c r="D98" s="120"/>
      <c r="E98" s="120"/>
      <c r="F98" s="120"/>
      <c r="G98" s="120"/>
      <c r="H98" s="120"/>
      <c r="I98" s="120"/>
      <c r="J98" s="142"/>
      <c r="K98" s="142"/>
      <c r="L98" s="128"/>
      <c r="M98" s="129"/>
      <c r="S98" s="164"/>
      <c r="Z98" s="164"/>
    </row>
    <row r="99" spans="1:26" s="28" customFormat="1" ht="11.4">
      <c r="A99" s="120"/>
      <c r="B99" s="120"/>
      <c r="C99" s="120"/>
      <c r="D99" s="120"/>
      <c r="E99" s="120"/>
      <c r="F99" s="120"/>
      <c r="H99" s="120"/>
      <c r="I99" s="120"/>
      <c r="J99" s="142"/>
      <c r="K99" s="142"/>
      <c r="L99" s="128"/>
      <c r="M99" s="129"/>
      <c r="S99" s="164"/>
      <c r="Z99" s="164"/>
    </row>
    <row r="100" spans="1:26" s="28" customFormat="1" ht="11.4">
      <c r="G100" s="126"/>
      <c r="H100" s="120"/>
      <c r="I100" s="120"/>
      <c r="J100" s="142"/>
      <c r="K100" s="142"/>
      <c r="L100" s="128"/>
      <c r="M100" s="129"/>
      <c r="S100" s="164"/>
      <c r="Z100" s="164"/>
    </row>
    <row r="101" spans="1:26" s="28" customFormat="1" ht="11.4">
      <c r="A101" s="126"/>
      <c r="B101" s="126"/>
      <c r="C101" s="126"/>
      <c r="D101" s="126"/>
      <c r="E101" s="126"/>
      <c r="F101" s="126"/>
      <c r="G101" s="126"/>
      <c r="J101" s="141"/>
      <c r="K101" s="141"/>
      <c r="L101" s="137"/>
      <c r="M101" s="155"/>
      <c r="S101" s="164"/>
      <c r="Z101" s="164"/>
    </row>
    <row r="102" spans="1:26" s="28" customFormat="1" ht="11.4">
      <c r="A102" s="126"/>
      <c r="B102" s="126"/>
      <c r="C102" s="126"/>
      <c r="D102" s="126"/>
      <c r="E102" s="126"/>
      <c r="F102" s="126"/>
      <c r="G102" s="126"/>
      <c r="H102" s="126"/>
      <c r="I102" s="126"/>
      <c r="J102" s="142"/>
      <c r="K102" s="142"/>
      <c r="L102" s="145"/>
      <c r="M102" s="157"/>
      <c r="S102" s="164"/>
      <c r="Z102" s="164"/>
    </row>
    <row r="103" spans="1:26" s="28" customFormat="1" ht="11.4">
      <c r="A103" s="126"/>
      <c r="B103" s="126"/>
      <c r="C103" s="126"/>
      <c r="D103" s="126"/>
      <c r="E103" s="126"/>
      <c r="F103" s="126"/>
      <c r="G103" s="126"/>
      <c r="H103" s="126"/>
      <c r="I103" s="126"/>
      <c r="J103" s="142"/>
      <c r="K103" s="142"/>
      <c r="L103" s="141"/>
      <c r="M103" s="159"/>
      <c r="S103" s="164"/>
      <c r="Z103" s="164"/>
    </row>
    <row r="104" spans="1:26" s="28" customFormat="1" ht="11.4">
      <c r="A104" s="126"/>
      <c r="B104" s="126"/>
      <c r="C104" s="126"/>
      <c r="D104" s="126"/>
      <c r="E104" s="126"/>
      <c r="F104" s="126"/>
      <c r="G104" s="126"/>
      <c r="H104" s="126"/>
      <c r="I104" s="126"/>
      <c r="J104" s="142"/>
      <c r="K104" s="142"/>
      <c r="L104" s="127"/>
      <c r="M104" s="160"/>
      <c r="S104" s="164"/>
      <c r="Z104" s="164"/>
    </row>
    <row r="105" spans="1:26" s="28" customFormat="1" ht="11.4">
      <c r="A105" s="126"/>
      <c r="B105" s="126"/>
      <c r="C105" s="126"/>
      <c r="D105" s="126"/>
      <c r="E105" s="126"/>
      <c r="F105" s="126"/>
      <c r="G105" s="126"/>
      <c r="H105" s="126"/>
      <c r="I105" s="126"/>
      <c r="J105" s="142"/>
      <c r="K105" s="142"/>
      <c r="L105" s="161"/>
      <c r="M105" s="162"/>
      <c r="S105" s="164"/>
      <c r="Z105" s="164"/>
    </row>
    <row r="106" spans="1:26" s="28" customFormat="1" ht="11.4">
      <c r="A106" s="126"/>
      <c r="B106" s="126"/>
      <c r="C106" s="126"/>
      <c r="D106" s="126"/>
      <c r="E106" s="126"/>
      <c r="F106" s="126"/>
      <c r="G106" s="126"/>
      <c r="H106" s="126"/>
      <c r="I106" s="126"/>
      <c r="L106" s="127"/>
      <c r="M106" s="160"/>
      <c r="S106" s="164"/>
      <c r="Z106" s="164"/>
    </row>
    <row r="107" spans="1:26" s="28" customFormat="1" ht="11.4">
      <c r="A107" s="126"/>
      <c r="B107" s="126"/>
      <c r="C107" s="126"/>
      <c r="D107" s="126"/>
      <c r="E107" s="126"/>
      <c r="F107" s="126"/>
      <c r="G107" s="126"/>
      <c r="H107" s="126"/>
      <c r="I107" s="126"/>
      <c r="J107" s="142"/>
      <c r="K107" s="142"/>
      <c r="L107" s="127"/>
      <c r="M107" s="160"/>
      <c r="S107" s="164"/>
      <c r="Z107" s="164"/>
    </row>
    <row r="108" spans="1:26" s="28" customFormat="1" ht="11.4">
      <c r="A108" s="126"/>
      <c r="B108" s="126"/>
      <c r="C108" s="126"/>
      <c r="D108" s="126"/>
      <c r="E108" s="126"/>
      <c r="F108" s="126"/>
      <c r="G108" s="126"/>
      <c r="H108" s="126"/>
      <c r="I108" s="126"/>
      <c r="L108" s="127"/>
      <c r="M108" s="160"/>
      <c r="S108" s="164"/>
      <c r="Z108" s="164"/>
    </row>
    <row r="109" spans="1:26" s="28" customFormat="1" ht="11.4">
      <c r="A109" s="126"/>
      <c r="B109" s="126"/>
      <c r="C109" s="126"/>
      <c r="D109" s="126"/>
      <c r="E109" s="126"/>
      <c r="F109" s="126"/>
      <c r="G109" s="126"/>
      <c r="L109" s="142"/>
      <c r="M109" s="163"/>
      <c r="S109" s="164"/>
      <c r="Z109" s="164"/>
    </row>
    <row r="110" spans="1:26" s="28" customFormat="1" ht="11.4">
      <c r="A110" s="126"/>
      <c r="B110" s="126"/>
      <c r="C110" s="126"/>
      <c r="D110" s="126"/>
      <c r="E110" s="126"/>
      <c r="F110" s="126"/>
      <c r="M110" s="164"/>
      <c r="S110" s="164"/>
      <c r="Z110" s="164"/>
    </row>
    <row r="111" spans="1:26" s="28" customFormat="1">
      <c r="M111" s="164"/>
      <c r="O111" s="10"/>
      <c r="P111" s="10"/>
      <c r="Q111" s="10"/>
      <c r="S111" s="164"/>
      <c r="Z111" s="164"/>
    </row>
    <row r="112" spans="1:26" s="28" customFormat="1" ht="11.4">
      <c r="G112" s="129"/>
      <c r="M112" s="164"/>
      <c r="O112" s="10"/>
      <c r="P112" s="10"/>
      <c r="Q112" s="10"/>
      <c r="S112" s="164"/>
      <c r="Z112" s="164"/>
    </row>
    <row r="113" spans="1:26" s="28" customFormat="1" ht="11.4">
      <c r="A113" s="166"/>
      <c r="B113" s="167"/>
      <c r="C113" s="107"/>
      <c r="D113" s="128"/>
      <c r="E113" s="128"/>
      <c r="F113" s="128"/>
      <c r="G113" s="129"/>
      <c r="N113" s="10"/>
      <c r="O113" s="10"/>
      <c r="P113" s="10"/>
      <c r="Q113" s="10"/>
      <c r="S113" s="164"/>
      <c r="Z113" s="164"/>
    </row>
    <row r="114" spans="1:26" s="28" customFormat="1" ht="11.4">
      <c r="A114" s="166"/>
      <c r="B114" s="167"/>
      <c r="C114" s="107"/>
      <c r="D114" s="128"/>
      <c r="E114" s="128"/>
      <c r="F114" s="128"/>
      <c r="G114" s="129"/>
      <c r="N114" s="10"/>
      <c r="O114" s="10"/>
      <c r="P114" s="10"/>
      <c r="Q114" s="10"/>
      <c r="S114" s="164"/>
      <c r="Z114" s="164"/>
    </row>
    <row r="115" spans="1:26" s="28" customFormat="1" ht="11.4">
      <c r="A115" s="166"/>
      <c r="B115" s="167"/>
      <c r="C115" s="107"/>
      <c r="D115" s="128"/>
      <c r="E115" s="128"/>
      <c r="F115" s="128"/>
      <c r="G115" s="129"/>
      <c r="N115" s="10"/>
      <c r="O115" s="10"/>
      <c r="P115" s="10"/>
      <c r="Q115" s="10"/>
      <c r="S115" s="164"/>
      <c r="Z115" s="164"/>
    </row>
    <row r="116" spans="1:26" s="28" customFormat="1" ht="11.4">
      <c r="A116" s="166"/>
      <c r="B116" s="167"/>
      <c r="C116" s="107"/>
      <c r="D116" s="128"/>
      <c r="E116" s="128"/>
      <c r="F116" s="128"/>
      <c r="G116" s="129"/>
      <c r="N116" s="10"/>
      <c r="O116" s="10"/>
      <c r="P116" s="10"/>
      <c r="Q116" s="10"/>
      <c r="S116" s="164"/>
      <c r="Z116" s="164"/>
    </row>
    <row r="117" spans="1:26" s="28" customFormat="1" ht="11.4">
      <c r="A117" s="166"/>
      <c r="B117" s="167"/>
      <c r="C117" s="107"/>
      <c r="D117" s="128"/>
      <c r="E117" s="128"/>
      <c r="F117" s="128"/>
      <c r="G117" s="129"/>
      <c r="N117" s="10"/>
      <c r="O117" s="10"/>
      <c r="P117" s="10"/>
      <c r="Q117" s="10"/>
      <c r="S117" s="164"/>
      <c r="T117" s="10"/>
      <c r="U117" s="10"/>
      <c r="V117" s="10"/>
      <c r="W117" s="10"/>
      <c r="X117" s="10"/>
      <c r="Z117" s="164"/>
    </row>
    <row r="118" spans="1:26" s="28" customFormat="1" ht="11.4">
      <c r="A118" s="166"/>
      <c r="B118" s="167"/>
      <c r="C118" s="107"/>
      <c r="D118" s="128"/>
      <c r="E118" s="128"/>
      <c r="F118" s="128"/>
      <c r="G118" s="155"/>
      <c r="N118" s="10"/>
      <c r="O118" s="10"/>
      <c r="P118" s="10"/>
      <c r="Q118" s="10"/>
      <c r="S118" s="164"/>
      <c r="T118" s="10"/>
      <c r="U118" s="10"/>
      <c r="V118" s="10"/>
      <c r="W118" s="10"/>
      <c r="X118" s="10"/>
      <c r="Z118" s="164"/>
    </row>
    <row r="119" spans="1:26" s="28" customFormat="1" ht="11.4">
      <c r="A119" s="166"/>
      <c r="B119" s="167"/>
      <c r="C119" s="107"/>
      <c r="D119" s="128"/>
      <c r="E119" s="128"/>
      <c r="F119" s="137"/>
      <c r="G119" s="155"/>
      <c r="N119" s="10"/>
      <c r="O119" s="10"/>
      <c r="P119" s="10"/>
      <c r="Q119" s="10"/>
      <c r="S119" s="164"/>
      <c r="T119" s="10"/>
      <c r="U119" s="10"/>
      <c r="V119" s="10"/>
      <c r="W119" s="10"/>
      <c r="X119" s="10"/>
      <c r="Z119" s="164"/>
    </row>
    <row r="120" spans="1:26" s="28" customFormat="1" ht="11.4">
      <c r="A120" s="166"/>
      <c r="B120" s="167"/>
      <c r="C120" s="107"/>
      <c r="D120" s="128"/>
      <c r="E120" s="128"/>
      <c r="F120" s="137"/>
      <c r="G120" s="155"/>
      <c r="N120" s="10"/>
      <c r="O120" s="10"/>
      <c r="P120" s="10"/>
      <c r="Q120" s="10"/>
      <c r="S120" s="164"/>
      <c r="T120" s="10"/>
      <c r="U120" s="10"/>
      <c r="V120" s="10"/>
      <c r="W120" s="10"/>
      <c r="X120" s="10"/>
      <c r="Z120" s="164"/>
    </row>
    <row r="121" spans="1:26" s="28" customFormat="1" ht="11.4">
      <c r="A121" s="166"/>
      <c r="B121" s="167"/>
      <c r="C121" s="107"/>
      <c r="D121" s="128"/>
      <c r="E121" s="128"/>
      <c r="F121" s="137"/>
      <c r="G121" s="155"/>
      <c r="N121" s="10"/>
      <c r="O121" s="10"/>
      <c r="P121" s="10"/>
      <c r="Q121" s="10"/>
      <c r="S121" s="164"/>
      <c r="T121" s="10"/>
      <c r="U121" s="10"/>
      <c r="V121" s="10"/>
      <c r="W121" s="10"/>
      <c r="X121" s="10"/>
      <c r="Z121" s="164"/>
    </row>
    <row r="122" spans="1:26" ht="12">
      <c r="A122" s="166"/>
      <c r="B122" s="167"/>
      <c r="C122" s="107"/>
      <c r="D122" s="128"/>
      <c r="E122" s="128"/>
      <c r="F122" s="137"/>
      <c r="G122" s="157"/>
      <c r="H122" s="28"/>
      <c r="I122" s="28"/>
      <c r="J122" s="28"/>
      <c r="K122" s="28"/>
      <c r="L122" s="28"/>
      <c r="M122" s="152"/>
      <c r="R122" s="28"/>
      <c r="S122" s="164"/>
      <c r="Y122" s="28"/>
      <c r="Z122" s="164"/>
    </row>
    <row r="123" spans="1:26" ht="11.4">
      <c r="A123" s="105"/>
      <c r="B123" s="167"/>
      <c r="C123" s="135"/>
      <c r="D123" s="128"/>
      <c r="E123" s="128"/>
      <c r="F123" s="145"/>
      <c r="G123" s="126"/>
      <c r="H123" s="28"/>
      <c r="I123" s="28"/>
      <c r="J123" s="28"/>
      <c r="K123" s="28"/>
      <c r="L123" s="28"/>
      <c r="M123" s="28"/>
      <c r="R123" s="28"/>
      <c r="S123" s="164"/>
      <c r="Y123" s="28"/>
      <c r="Z123" s="164"/>
    </row>
    <row r="124" spans="1:26" ht="11.4">
      <c r="A124" s="126"/>
      <c r="B124" s="126"/>
      <c r="C124" s="126"/>
      <c r="D124" s="126"/>
      <c r="E124" s="126"/>
      <c r="F124" s="126"/>
      <c r="G124" s="126"/>
      <c r="H124" s="28"/>
      <c r="I124" s="28"/>
      <c r="J124" s="28"/>
      <c r="K124" s="28"/>
      <c r="L124" s="28"/>
      <c r="M124" s="28"/>
      <c r="R124" s="28"/>
      <c r="S124" s="164"/>
      <c r="Y124" s="28"/>
      <c r="Z124" s="164"/>
    </row>
    <row r="125" spans="1:26" ht="11.4">
      <c r="A125" s="126"/>
      <c r="B125" s="126"/>
      <c r="C125" s="126"/>
      <c r="D125" s="126"/>
      <c r="E125" s="126"/>
      <c r="F125" s="126"/>
      <c r="G125" s="159"/>
      <c r="H125" s="28"/>
      <c r="I125" s="28"/>
      <c r="J125" s="28"/>
      <c r="K125" s="28"/>
      <c r="L125" s="28"/>
      <c r="R125" s="28"/>
      <c r="S125" s="164"/>
      <c r="Y125" s="28"/>
      <c r="Z125" s="164"/>
    </row>
    <row r="126" spans="1:26" ht="11.4">
      <c r="A126" s="126"/>
      <c r="B126" s="167"/>
      <c r="C126" s="135"/>
      <c r="D126" s="128"/>
      <c r="E126" s="128"/>
      <c r="F126" s="141"/>
      <c r="G126" s="160"/>
      <c r="H126" s="28"/>
      <c r="I126" s="28"/>
      <c r="J126" s="28"/>
      <c r="K126" s="28"/>
      <c r="L126" s="28"/>
      <c r="Y126" s="28"/>
      <c r="Z126" s="164"/>
    </row>
    <row r="127" spans="1:26" ht="11.4">
      <c r="A127" s="126"/>
      <c r="B127" s="167"/>
      <c r="C127" s="135"/>
      <c r="D127" s="128"/>
      <c r="E127" s="128"/>
      <c r="F127" s="127"/>
      <c r="G127" s="162"/>
      <c r="H127" s="28"/>
      <c r="I127" s="28"/>
      <c r="J127" s="28"/>
      <c r="K127" s="28"/>
      <c r="L127" s="28"/>
      <c r="Y127" s="28"/>
      <c r="Z127" s="164"/>
    </row>
    <row r="128" spans="1:26" ht="11.4">
      <c r="A128" s="126"/>
      <c r="B128" s="137"/>
      <c r="C128" s="137"/>
      <c r="D128" s="137"/>
      <c r="E128" s="137"/>
      <c r="F128" s="161"/>
      <c r="G128" s="160"/>
      <c r="H128" s="28"/>
      <c r="I128" s="28"/>
      <c r="J128" s="28"/>
      <c r="K128" s="28"/>
      <c r="L128" s="28"/>
    </row>
    <row r="129" spans="1:13" ht="11.4">
      <c r="A129" s="126"/>
      <c r="B129" s="141"/>
      <c r="C129" s="141"/>
      <c r="D129" s="141"/>
      <c r="E129" s="141"/>
      <c r="F129" s="127"/>
      <c r="G129" s="160"/>
      <c r="H129" s="28"/>
      <c r="I129" s="28"/>
      <c r="J129" s="28"/>
      <c r="K129" s="28"/>
      <c r="L129" s="28"/>
    </row>
    <row r="130" spans="1:13" ht="11.4">
      <c r="A130" s="126"/>
      <c r="B130" s="127"/>
      <c r="C130" s="127"/>
      <c r="D130" s="127"/>
      <c r="E130" s="127"/>
      <c r="F130" s="127"/>
      <c r="G130" s="160"/>
      <c r="H130" s="28"/>
      <c r="I130" s="28"/>
      <c r="J130" s="28"/>
      <c r="K130" s="28"/>
      <c r="L130" s="28"/>
      <c r="M130" s="164"/>
    </row>
    <row r="131" spans="1:13" ht="11.4">
      <c r="A131" s="126"/>
      <c r="B131" s="127"/>
      <c r="C131" s="127"/>
      <c r="D131" s="127"/>
      <c r="E131" s="127"/>
      <c r="F131" s="127"/>
      <c r="G131" s="163"/>
      <c r="H131" s="28"/>
      <c r="I131" s="28"/>
      <c r="J131" s="28"/>
      <c r="K131" s="28"/>
      <c r="L131" s="28"/>
      <c r="M131" s="164"/>
    </row>
    <row r="132" spans="1:13" ht="11.4">
      <c r="A132" s="28"/>
      <c r="B132" s="127"/>
      <c r="C132" s="127"/>
      <c r="D132" s="127"/>
      <c r="E132" s="127"/>
      <c r="F132" s="142"/>
      <c r="G132" s="164"/>
      <c r="H132" s="28"/>
      <c r="I132" s="28"/>
      <c r="J132" s="28"/>
      <c r="K132" s="28"/>
      <c r="L132" s="28"/>
      <c r="M132" s="164"/>
    </row>
    <row r="133" spans="1:13" ht="11.4">
      <c r="A133" s="168"/>
      <c r="B133" s="127"/>
      <c r="C133" s="127"/>
      <c r="D133" s="127"/>
      <c r="E133" s="127"/>
      <c r="F133" s="28"/>
      <c r="G133" s="164"/>
      <c r="H133" s="28"/>
      <c r="I133" s="28"/>
      <c r="J133" s="28"/>
      <c r="K133" s="28"/>
      <c r="L133" s="28"/>
      <c r="M133" s="164"/>
    </row>
    <row r="134" spans="1:13">
      <c r="A134" s="28"/>
      <c r="B134" s="28"/>
      <c r="C134" s="28"/>
      <c r="D134" s="28"/>
      <c r="E134" s="28"/>
      <c r="F134" s="28"/>
      <c r="G134" s="164"/>
      <c r="H134" s="28"/>
      <c r="I134" s="28"/>
      <c r="J134" s="28"/>
      <c r="K134" s="28"/>
      <c r="L134" s="28"/>
      <c r="M134" s="164"/>
    </row>
    <row r="135" spans="1:13">
      <c r="A135" s="28"/>
      <c r="B135" s="28"/>
      <c r="C135" s="28"/>
      <c r="D135" s="28"/>
      <c r="E135" s="28"/>
      <c r="F135" s="28"/>
      <c r="G135" s="164"/>
      <c r="H135" s="28"/>
      <c r="I135" s="28"/>
      <c r="J135" s="28"/>
      <c r="K135" s="28"/>
      <c r="L135" s="28"/>
      <c r="M135" s="164"/>
    </row>
    <row r="136" spans="1:13">
      <c r="A136" s="28"/>
      <c r="B136" s="28"/>
      <c r="C136" s="28"/>
      <c r="D136" s="28"/>
      <c r="E136" s="28"/>
      <c r="F136" s="28"/>
      <c r="G136" s="164"/>
      <c r="H136" s="28"/>
      <c r="I136" s="28"/>
      <c r="J136" s="28"/>
      <c r="K136" s="28"/>
      <c r="L136" s="28"/>
      <c r="M136" s="164"/>
    </row>
    <row r="137" spans="1:13">
      <c r="A137" s="28"/>
      <c r="B137" s="28"/>
      <c r="C137" s="28"/>
      <c r="D137" s="28"/>
      <c r="E137" s="28"/>
      <c r="F137" s="28"/>
      <c r="G137" s="164"/>
      <c r="H137" s="28"/>
      <c r="I137" s="28"/>
      <c r="J137" s="28"/>
      <c r="K137" s="28"/>
      <c r="L137" s="28"/>
      <c r="M137" s="164"/>
    </row>
    <row r="138" spans="1:13">
      <c r="A138" s="28"/>
      <c r="B138" s="28"/>
      <c r="C138" s="28"/>
      <c r="D138" s="28"/>
      <c r="E138" s="28"/>
      <c r="F138" s="28"/>
      <c r="G138" s="164"/>
      <c r="H138" s="28"/>
      <c r="I138" s="28"/>
      <c r="J138" s="28"/>
      <c r="K138" s="28"/>
      <c r="L138" s="28"/>
      <c r="M138" s="164"/>
    </row>
    <row r="139" spans="1:13">
      <c r="A139" s="28"/>
      <c r="B139" s="28"/>
      <c r="C139" s="28"/>
      <c r="D139" s="28"/>
      <c r="E139" s="28"/>
      <c r="F139" s="28"/>
      <c r="G139" s="164"/>
      <c r="H139" s="28"/>
      <c r="I139" s="28"/>
      <c r="J139" s="28"/>
      <c r="K139" s="28"/>
      <c r="L139" s="28"/>
      <c r="M139" s="164"/>
    </row>
    <row r="140" spans="1:13">
      <c r="A140" s="28"/>
      <c r="B140" s="28"/>
      <c r="C140" s="28"/>
      <c r="D140" s="28"/>
      <c r="E140" s="28"/>
      <c r="F140" s="28"/>
      <c r="G140" s="164"/>
      <c r="H140" s="28"/>
      <c r="I140" s="28"/>
      <c r="J140" s="28"/>
      <c r="K140" s="28"/>
      <c r="L140" s="28"/>
      <c r="M140" s="164"/>
    </row>
    <row r="141" spans="1:13">
      <c r="A141" s="28"/>
      <c r="B141" s="28"/>
      <c r="C141" s="28"/>
      <c r="D141" s="28"/>
      <c r="E141" s="28"/>
      <c r="F141" s="28"/>
      <c r="G141" s="164"/>
      <c r="H141" s="28"/>
      <c r="I141" s="28"/>
      <c r="J141" s="28"/>
      <c r="K141" s="28"/>
      <c r="L141" s="28"/>
      <c r="M141" s="164"/>
    </row>
    <row r="142" spans="1:13">
      <c r="A142" s="28"/>
      <c r="B142" s="28"/>
      <c r="C142" s="28"/>
      <c r="D142" s="28"/>
      <c r="E142" s="28"/>
      <c r="F142" s="28"/>
      <c r="G142" s="164"/>
      <c r="H142" s="28"/>
      <c r="I142" s="28"/>
      <c r="J142" s="28"/>
      <c r="K142" s="28"/>
      <c r="L142" s="28"/>
      <c r="M142" s="164"/>
    </row>
    <row r="143" spans="1:13">
      <c r="A143" s="28"/>
      <c r="B143" s="28"/>
      <c r="C143" s="28"/>
      <c r="D143" s="28"/>
      <c r="E143" s="28"/>
      <c r="F143" s="28"/>
      <c r="G143" s="164"/>
      <c r="H143" s="28"/>
      <c r="I143" s="28"/>
      <c r="J143" s="28"/>
      <c r="K143" s="28"/>
      <c r="L143" s="28"/>
      <c r="M143" s="164"/>
    </row>
    <row r="144" spans="1:13">
      <c r="A144" s="28"/>
      <c r="B144" s="28"/>
      <c r="C144" s="28"/>
      <c r="D144" s="28"/>
      <c r="E144" s="28"/>
      <c r="F144" s="28"/>
      <c r="G144" s="164"/>
      <c r="H144" s="28"/>
      <c r="I144" s="28"/>
      <c r="J144" s="28"/>
      <c r="K144" s="28"/>
      <c r="L144" s="28"/>
      <c r="M144" s="164"/>
    </row>
    <row r="145" spans="1:13">
      <c r="A145" s="28"/>
      <c r="B145" s="28"/>
      <c r="C145" s="28"/>
      <c r="D145" s="28"/>
      <c r="E145" s="28"/>
      <c r="F145" s="28"/>
      <c r="G145" s="164"/>
      <c r="H145" s="28"/>
      <c r="I145" s="28"/>
      <c r="J145" s="28"/>
      <c r="K145" s="28"/>
      <c r="L145" s="28"/>
      <c r="M145" s="164"/>
    </row>
    <row r="146" spans="1:13">
      <c r="A146" s="28"/>
      <c r="B146" s="28"/>
      <c r="C146" s="28"/>
      <c r="D146" s="28"/>
      <c r="E146" s="28"/>
      <c r="F146" s="28"/>
      <c r="G146" s="164"/>
      <c r="H146" s="28"/>
      <c r="I146" s="28"/>
      <c r="J146" s="28"/>
      <c r="K146" s="28"/>
      <c r="L146" s="28"/>
      <c r="M146" s="164"/>
    </row>
    <row r="147" spans="1:13">
      <c r="A147" s="28"/>
      <c r="B147" s="28"/>
      <c r="C147" s="28"/>
      <c r="D147" s="28"/>
      <c r="E147" s="28"/>
      <c r="F147" s="28"/>
      <c r="G147" s="164"/>
      <c r="H147" s="28"/>
      <c r="L147" s="28"/>
      <c r="M147" s="164"/>
    </row>
    <row r="148" spans="1:13">
      <c r="A148" s="28"/>
      <c r="B148" s="28"/>
      <c r="C148" s="28"/>
      <c r="D148" s="28"/>
      <c r="E148" s="28"/>
      <c r="F148" s="28"/>
      <c r="G148" s="164"/>
      <c r="L148" s="28"/>
      <c r="M148" s="164"/>
    </row>
    <row r="149" spans="1:13">
      <c r="A149" s="28"/>
      <c r="B149" s="28"/>
      <c r="C149" s="28"/>
      <c r="D149" s="28"/>
      <c r="E149" s="28"/>
      <c r="F149" s="28"/>
      <c r="G149" s="164"/>
      <c r="L149" s="28"/>
      <c r="M149" s="164"/>
    </row>
    <row r="150" spans="1:13">
      <c r="A150" s="28"/>
      <c r="B150" s="28"/>
      <c r="C150" s="28"/>
      <c r="D150" s="28"/>
      <c r="E150" s="28"/>
      <c r="F150" s="28"/>
      <c r="G150" s="164"/>
      <c r="L150" s="28"/>
      <c r="M150" s="164"/>
    </row>
    <row r="151" spans="1:13">
      <c r="A151" s="28"/>
      <c r="B151" s="28"/>
      <c r="C151" s="28"/>
      <c r="D151" s="28"/>
      <c r="E151" s="28"/>
      <c r="F151" s="28"/>
      <c r="G151" s="164"/>
      <c r="L151" s="28"/>
      <c r="M151" s="164"/>
    </row>
    <row r="152" spans="1:13">
      <c r="A152" s="28"/>
      <c r="B152" s="28"/>
      <c r="C152" s="28"/>
      <c r="D152" s="28"/>
      <c r="E152" s="28"/>
      <c r="F152" s="28"/>
      <c r="G152" s="164"/>
      <c r="L152" s="28"/>
      <c r="M152" s="164"/>
    </row>
    <row r="153" spans="1:13">
      <c r="A153" s="28"/>
      <c r="B153" s="28"/>
      <c r="C153" s="28"/>
      <c r="D153" s="28"/>
      <c r="E153" s="28"/>
      <c r="F153" s="28"/>
      <c r="G153" s="164"/>
      <c r="L153" s="28"/>
      <c r="M153" s="164"/>
    </row>
    <row r="154" spans="1:13">
      <c r="A154" s="28"/>
      <c r="B154" s="28"/>
      <c r="C154" s="28"/>
      <c r="D154" s="28"/>
      <c r="E154" s="28"/>
      <c r="F154" s="28"/>
      <c r="G154" s="164"/>
      <c r="L154" s="28"/>
      <c r="M154" s="164"/>
    </row>
    <row r="155" spans="1:13">
      <c r="A155" s="28"/>
      <c r="B155" s="28"/>
      <c r="C155" s="28"/>
      <c r="D155" s="28"/>
      <c r="E155" s="28"/>
      <c r="F155" s="28"/>
      <c r="G155" s="164"/>
      <c r="L155" s="28"/>
      <c r="M155" s="164"/>
    </row>
    <row r="156" spans="1:13">
      <c r="A156" s="28"/>
      <c r="B156" s="28"/>
      <c r="C156" s="28"/>
      <c r="D156" s="28"/>
      <c r="E156" s="28"/>
      <c r="F156" s="28"/>
      <c r="G156" s="164"/>
    </row>
    <row r="157" spans="1:13">
      <c r="A157" s="28"/>
      <c r="B157" s="28"/>
      <c r="C157" s="28"/>
      <c r="D157" s="28"/>
      <c r="E157" s="28"/>
      <c r="F157" s="28"/>
      <c r="G157" s="164"/>
    </row>
    <row r="158" spans="1:13">
      <c r="A158" s="28"/>
      <c r="B158" s="28"/>
      <c r="C158" s="28"/>
      <c r="D158" s="28"/>
      <c r="E158" s="28"/>
      <c r="F158" s="28"/>
      <c r="G158" s="164"/>
    </row>
    <row r="159" spans="1:13">
      <c r="A159" s="28"/>
      <c r="B159" s="28"/>
      <c r="C159" s="28"/>
      <c r="D159" s="28"/>
      <c r="E159" s="28"/>
      <c r="F159" s="28"/>
      <c r="G159" s="164"/>
    </row>
    <row r="160" spans="1:13">
      <c r="A160" s="28"/>
      <c r="B160" s="28"/>
      <c r="C160" s="28"/>
      <c r="D160" s="28"/>
      <c r="E160" s="28"/>
      <c r="F160" s="28"/>
      <c r="G160" s="164"/>
    </row>
    <row r="161" spans="1:7">
      <c r="A161" s="28"/>
      <c r="B161" s="28"/>
      <c r="C161" s="28"/>
      <c r="D161" s="28"/>
      <c r="E161" s="28"/>
      <c r="F161" s="28"/>
      <c r="G161" s="164"/>
    </row>
    <row r="162" spans="1:7">
      <c r="A162" s="28"/>
      <c r="B162" s="28"/>
      <c r="C162" s="28"/>
      <c r="D162" s="28"/>
      <c r="E162" s="28"/>
      <c r="F162" s="28"/>
      <c r="G162" s="164"/>
    </row>
    <row r="163" spans="1:7">
      <c r="A163" s="28"/>
      <c r="B163" s="28"/>
      <c r="C163" s="28"/>
      <c r="D163" s="28"/>
      <c r="E163" s="28"/>
      <c r="F163" s="28"/>
      <c r="G163" s="164"/>
    </row>
    <row r="164" spans="1:7">
      <c r="A164" s="28"/>
      <c r="B164" s="28"/>
      <c r="C164" s="28"/>
      <c r="D164" s="28"/>
      <c r="E164" s="28"/>
      <c r="F164" s="28"/>
      <c r="G164" s="164"/>
    </row>
    <row r="165" spans="1:7">
      <c r="A165" s="28"/>
      <c r="B165" s="28"/>
      <c r="C165" s="28"/>
      <c r="D165" s="28"/>
      <c r="E165" s="28"/>
      <c r="F165" s="28"/>
      <c r="G165" s="164"/>
    </row>
    <row r="166" spans="1:7">
      <c r="A166" s="28"/>
      <c r="B166" s="28"/>
      <c r="C166" s="28"/>
      <c r="D166" s="28"/>
      <c r="E166" s="28"/>
      <c r="F166" s="28"/>
      <c r="G166" s="164"/>
    </row>
    <row r="167" spans="1:7">
      <c r="A167" s="28"/>
      <c r="B167" s="28"/>
      <c r="C167" s="28"/>
      <c r="D167" s="28"/>
      <c r="E167" s="28"/>
      <c r="F167" s="28"/>
      <c r="G167" s="164"/>
    </row>
    <row r="168" spans="1:7">
      <c r="A168" s="28"/>
      <c r="B168" s="28"/>
      <c r="C168" s="28"/>
      <c r="D168" s="28"/>
      <c r="E168" s="28"/>
      <c r="F168" s="28"/>
      <c r="G168" s="164"/>
    </row>
    <row r="169" spans="1:7">
      <c r="A169" s="28"/>
      <c r="B169" s="28"/>
      <c r="C169" s="28"/>
      <c r="D169" s="28"/>
      <c r="E169" s="28"/>
      <c r="F169" s="28"/>
      <c r="G169" s="164"/>
    </row>
    <row r="170" spans="1:7">
      <c r="B170" s="28"/>
      <c r="C170" s="28"/>
      <c r="D170" s="28"/>
      <c r="E170" s="28"/>
      <c r="F170" s="28"/>
      <c r="G170" s="164"/>
    </row>
    <row r="171" spans="1:7">
      <c r="B171" s="28"/>
      <c r="C171" s="28"/>
      <c r="D171" s="28"/>
      <c r="E171" s="28"/>
      <c r="F171" s="28"/>
      <c r="G171" s="164"/>
    </row>
    <row r="172" spans="1:7">
      <c r="F172" s="28"/>
      <c r="G172" s="164"/>
    </row>
    <row r="173" spans="1:7">
      <c r="F173" s="28"/>
      <c r="G173" s="164"/>
    </row>
    <row r="174" spans="1:7">
      <c r="F174" s="28"/>
      <c r="G174" s="164"/>
    </row>
    <row r="175" spans="1:7">
      <c r="F175" s="28"/>
      <c r="G175" s="164"/>
    </row>
    <row r="176" spans="1:7">
      <c r="F176" s="28"/>
    </row>
  </sheetData>
  <sheetProtection algorithmName="SHA-512" hashValue="WFBcYmKzwCwkEzxyOcPWHWUYowokwe/lYJuQhdMhqBYbjxu51Pk5Bg2ut4bl7Scx5GiSgueTZ3KJjOqzTH9xSw==" saltValue="dSgL729BZWlHhWop+46fcQ==" spinCount="100000" sheet="1" objects="1" scenarios="1"/>
  <phoneticPr fontId="1" type="noConversion"/>
  <hyperlinks>
    <hyperlink ref="N9" r:id="rId1"/>
    <hyperlink ref="A9" r:id="rId2"/>
  </hyperlinks>
  <printOptions horizontalCentered="1"/>
  <pageMargins left="0.39370078740157483" right="0.39370078740157483" top="0.23622047244094491" bottom="0.39370078740157483" header="0.11811023622047245" footer="0.15748031496062992"/>
  <pageSetup paperSize="9" scale="70" fitToWidth="2" orientation="portrait" horizontalDpi="300" verticalDpi="300" r:id="rId3"/>
  <headerFooter alignWithMargins="0">
    <oddFooter>&amp;C&amp;"Arial Cyr,полужирный"&amp;12Прайс-лист может бути змінено</oddFooter>
  </headerFooter>
  <colBreaks count="1" manualBreakCount="1">
    <brk id="13" max="77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view="pageBreakPreview" zoomScale="85" zoomScaleNormal="75" zoomScaleSheetLayoutView="85" workbookViewId="0">
      <selection activeCell="A11" sqref="A11"/>
    </sheetView>
  </sheetViews>
  <sheetFormatPr defaultColWidth="9.109375" defaultRowHeight="10.199999999999999"/>
  <cols>
    <col min="1" max="1" width="39.109375" style="10" customWidth="1"/>
    <col min="2" max="2" width="6.109375" style="10" customWidth="1"/>
    <col min="3" max="4" width="8.44140625" style="10" customWidth="1"/>
    <col min="5" max="5" width="10" style="10" customWidth="1"/>
    <col min="6" max="6" width="39.109375" style="10" customWidth="1"/>
    <col min="7" max="7" width="6.109375" style="10" customWidth="1"/>
    <col min="8" max="9" width="8.44140625" style="10" customWidth="1"/>
    <col min="10" max="10" width="39.109375" style="10" customWidth="1"/>
    <col min="11" max="11" width="6.109375" style="10" customWidth="1"/>
    <col min="12" max="13" width="8.44140625" style="10" customWidth="1"/>
    <col min="14" max="14" width="39.109375" style="10" customWidth="1"/>
    <col min="15" max="15" width="6.109375" style="10" customWidth="1"/>
    <col min="16" max="16" width="8.44140625" style="10" customWidth="1"/>
    <col min="17" max="17" width="9.109375" style="10" customWidth="1"/>
    <col min="18" max="18" width="10.109375" style="10" customWidth="1"/>
    <col min="19" max="16384" width="9.109375" style="169"/>
  </cols>
  <sheetData>
    <row r="1" spans="1:18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8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7.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7.399999999999999">
      <c r="A8" s="14" t="str">
        <f>"РОЗДРІБНИЙ ПРАЙС-ЛИСТ від "&amp;'Курс дата'!A3&amp;" р."</f>
        <v>РОЗДРІБНИЙ ПРАЙС-ЛИСТ від 08.02.2016 р.</v>
      </c>
      <c r="B8" s="14"/>
      <c r="C8" s="14"/>
      <c r="D8" s="14"/>
      <c r="E8" s="14"/>
      <c r="F8" s="14"/>
      <c r="G8" s="14"/>
      <c r="H8" s="14"/>
      <c r="I8" s="14"/>
      <c r="J8" s="14" t="str">
        <f>A8</f>
        <v>РОЗДРІБНИЙ ПРАЙС-ЛИСТ від 08.02.2016 р.</v>
      </c>
      <c r="K8" s="14"/>
      <c r="L8" s="14"/>
      <c r="M8" s="14"/>
      <c r="N8" s="14"/>
      <c r="O8" s="14"/>
      <c r="P8" s="14"/>
      <c r="Q8" s="14"/>
      <c r="R8" s="14"/>
    </row>
    <row r="9" spans="1:18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2">
      <c r="A10" s="171" t="s">
        <v>430</v>
      </c>
      <c r="B10" s="21"/>
      <c r="C10" s="21"/>
      <c r="D10" s="21"/>
      <c r="E10" s="21"/>
      <c r="F10" s="21"/>
      <c r="G10" s="21"/>
      <c r="H10" s="21"/>
      <c r="I10" s="21"/>
      <c r="J10" s="171" t="str">
        <f t="shared" ref="J10:J15" si="0">A10</f>
        <v>ФОП Копачевский Г.А.</v>
      </c>
      <c r="K10" s="21"/>
      <c r="L10" s="21"/>
      <c r="M10" s="21"/>
      <c r="N10" s="21"/>
      <c r="O10" s="21"/>
      <c r="P10" s="21"/>
      <c r="Q10" s="21"/>
      <c r="R10" s="21"/>
    </row>
    <row r="11" spans="1:18" ht="14.4">
      <c r="A11" s="815" t="s">
        <v>431</v>
      </c>
      <c r="B11" s="172"/>
      <c r="C11" s="21"/>
      <c r="D11" s="21"/>
      <c r="E11" s="21"/>
      <c r="F11" s="21"/>
      <c r="G11" s="21"/>
      <c r="H11" s="21"/>
      <c r="I11" s="21"/>
      <c r="J11" s="171" t="str">
        <f t="shared" si="0"/>
        <v xml:space="preserve">Офіційний дилер Mercury  </v>
      </c>
      <c r="K11" s="21"/>
      <c r="L11" s="21"/>
      <c r="M11" s="21"/>
      <c r="N11" s="21"/>
      <c r="O11" s="21"/>
      <c r="P11" s="21"/>
      <c r="Q11" s="21"/>
      <c r="R11" s="21"/>
    </row>
    <row r="12" spans="1:18" ht="11.4">
      <c r="A12" s="18" t="s">
        <v>242</v>
      </c>
      <c r="B12" s="18"/>
      <c r="C12" s="18" t="s">
        <v>432</v>
      </c>
      <c r="D12" s="18"/>
      <c r="E12" s="816"/>
      <c r="F12" s="18"/>
      <c r="G12" s="18"/>
      <c r="H12" s="18"/>
      <c r="I12" s="18"/>
      <c r="J12" s="18" t="str">
        <f t="shared" si="0"/>
        <v xml:space="preserve"> </v>
      </c>
      <c r="K12" s="18"/>
      <c r="L12" s="18" t="str">
        <f>C12</f>
        <v xml:space="preserve">38 067 44134 90   </v>
      </c>
      <c r="M12" s="18"/>
      <c r="N12" s="18"/>
      <c r="O12" s="18"/>
      <c r="P12" s="18"/>
      <c r="Q12" s="18"/>
      <c r="R12" s="18"/>
    </row>
    <row r="13" spans="1:18" ht="11.4">
      <c r="A13" s="18" t="s">
        <v>242</v>
      </c>
      <c r="B13" s="18"/>
      <c r="C13" s="816"/>
      <c r="D13" s="18"/>
      <c r="E13" s="18"/>
      <c r="F13" s="20"/>
      <c r="G13" s="18"/>
      <c r="H13" s="18"/>
      <c r="I13" s="18"/>
      <c r="J13" s="18" t="str">
        <f t="shared" si="0"/>
        <v xml:space="preserve"> </v>
      </c>
      <c r="K13" s="18"/>
      <c r="L13" s="18"/>
      <c r="M13" s="18"/>
      <c r="N13" s="20"/>
      <c r="O13" s="18"/>
      <c r="P13" s="18"/>
      <c r="Q13" s="18"/>
      <c r="R13" s="18"/>
    </row>
    <row r="14" spans="1:18" ht="13.2">
      <c r="A14" s="24"/>
      <c r="B14" s="21"/>
      <c r="C14" s="22"/>
      <c r="D14" s="22"/>
      <c r="E14" s="22"/>
      <c r="F14" s="21"/>
      <c r="G14" s="21"/>
      <c r="H14" s="21"/>
      <c r="I14" s="21"/>
      <c r="J14" s="24">
        <f t="shared" si="0"/>
        <v>0</v>
      </c>
      <c r="K14" s="21"/>
      <c r="L14" s="22"/>
      <c r="M14" s="22"/>
      <c r="N14" s="21"/>
      <c r="O14" s="21"/>
      <c r="P14" s="21"/>
      <c r="Q14" s="21"/>
      <c r="R14" s="21"/>
    </row>
    <row r="15" spans="1:18" ht="13.2">
      <c r="A15" s="24"/>
      <c r="B15" s="21"/>
      <c r="C15" s="22"/>
      <c r="D15" s="22"/>
      <c r="E15" s="22"/>
      <c r="F15" s="21"/>
      <c r="G15" s="21"/>
      <c r="H15" s="21"/>
      <c r="I15" s="21"/>
      <c r="J15" s="24">
        <f t="shared" si="0"/>
        <v>0</v>
      </c>
      <c r="K15" s="21"/>
      <c r="L15" s="22"/>
      <c r="M15" s="22"/>
      <c r="N15" s="21"/>
      <c r="O15" s="21"/>
      <c r="P15" s="21"/>
      <c r="Q15" s="21"/>
      <c r="R15" s="21"/>
    </row>
    <row r="16" spans="1:18" ht="10.8" thickBot="1"/>
    <row r="17" spans="1:18" s="111" customFormat="1" ht="23.4" thickBot="1">
      <c r="A17" s="25" t="s">
        <v>3</v>
      </c>
      <c r="B17" s="26" t="s">
        <v>122</v>
      </c>
      <c r="C17" s="26" t="s">
        <v>150</v>
      </c>
      <c r="D17" s="26" t="str">
        <f>IF('Курс дата'!E1=1,"Ціна USD",IF('Курс дата'!E1&lt;5.05,"Ошибка курса","Ціна грн."))</f>
        <v>Ціна грн.</v>
      </c>
      <c r="E17" s="173" t="s">
        <v>412</v>
      </c>
      <c r="F17" s="25" t="s">
        <v>3</v>
      </c>
      <c r="G17" s="26" t="s">
        <v>122</v>
      </c>
      <c r="H17" s="26" t="s">
        <v>150</v>
      </c>
      <c r="I17" s="26" t="str">
        <f>$D$17</f>
        <v>Ціна грн.</v>
      </c>
      <c r="J17" s="25" t="s">
        <v>3</v>
      </c>
      <c r="K17" s="26" t="s">
        <v>122</v>
      </c>
      <c r="L17" s="26" t="s">
        <v>150</v>
      </c>
      <c r="M17" s="26" t="str">
        <f>$D$17</f>
        <v>Ціна грн.</v>
      </c>
      <c r="N17" s="25" t="s">
        <v>3</v>
      </c>
      <c r="O17" s="26" t="s">
        <v>122</v>
      </c>
      <c r="P17" s="26" t="s">
        <v>150</v>
      </c>
      <c r="Q17" s="26" t="str">
        <f>$D$17</f>
        <v>Ціна грн.</v>
      </c>
      <c r="R17" s="173" t="s">
        <v>412</v>
      </c>
    </row>
    <row r="18" spans="1:18" s="111" customFormat="1" ht="24.75" customHeight="1" thickBot="1">
      <c r="A18" s="174" t="s">
        <v>126</v>
      </c>
      <c r="B18" s="175"/>
      <c r="C18" s="175"/>
      <c r="D18" s="176"/>
      <c r="E18" s="177"/>
      <c r="F18" s="174" t="s">
        <v>125</v>
      </c>
      <c r="G18" s="175"/>
      <c r="H18" s="175"/>
      <c r="I18" s="175"/>
      <c r="J18" s="39" t="s">
        <v>124</v>
      </c>
      <c r="K18" s="178"/>
      <c r="L18" s="178"/>
      <c r="M18" s="179"/>
      <c r="N18" s="180" t="s">
        <v>123</v>
      </c>
      <c r="O18" s="181"/>
      <c r="P18" s="181"/>
      <c r="Q18" s="181"/>
      <c r="R18" s="182"/>
    </row>
    <row r="19" spans="1:18" s="111" customFormat="1" ht="11.4">
      <c r="A19" s="44" t="s">
        <v>0</v>
      </c>
      <c r="B19" s="45">
        <v>13</v>
      </c>
      <c r="C19" s="183">
        <v>74.599999999999994</v>
      </c>
      <c r="D19" s="184">
        <f>ROUND('Outboards dealer'!D15*'Курс дата'!$E$1,0)</f>
        <v>14196</v>
      </c>
      <c r="E19" s="185"/>
      <c r="F19" s="58" t="s">
        <v>27</v>
      </c>
      <c r="G19" s="50">
        <v>170</v>
      </c>
      <c r="H19" s="186">
        <v>1526</v>
      </c>
      <c r="I19" s="187">
        <f>ROUND('Outboards dealer'!K15*'Курс дата'!$E$1,0)</f>
        <v>207402</v>
      </c>
      <c r="J19" s="54" t="s">
        <v>47</v>
      </c>
      <c r="K19" s="50">
        <v>231</v>
      </c>
      <c r="L19" s="186">
        <v>1732</v>
      </c>
      <c r="M19" s="187">
        <f>ROUND('Outboards dealer'!Q15*'Курс дата'!$E$1,0)</f>
        <v>342264</v>
      </c>
      <c r="N19" s="58" t="s">
        <v>34</v>
      </c>
      <c r="O19" s="50">
        <v>17</v>
      </c>
      <c r="P19" s="186">
        <v>85</v>
      </c>
      <c r="Q19" s="187">
        <f>ROUND('Outboards dealer'!W15*'Курс дата'!$E$1,0)</f>
        <v>23348</v>
      </c>
      <c r="R19" s="188"/>
    </row>
    <row r="20" spans="1:18" s="111" customFormat="1" ht="11.4">
      <c r="A20" s="58" t="s">
        <v>1</v>
      </c>
      <c r="B20" s="50">
        <v>13</v>
      </c>
      <c r="C20" s="186">
        <v>74.599999999999994</v>
      </c>
      <c r="D20" s="187">
        <f>ROUND('Outboards dealer'!D16*'Курс дата'!$E$1,0)</f>
        <v>19188</v>
      </c>
      <c r="E20" s="189"/>
      <c r="F20" s="58" t="s">
        <v>28</v>
      </c>
      <c r="G20" s="50">
        <v>170</v>
      </c>
      <c r="H20" s="186">
        <v>1526</v>
      </c>
      <c r="I20" s="187">
        <f>ROUND('Outboards dealer'!K16*'Курс дата'!$E$1,0)</f>
        <v>247286</v>
      </c>
      <c r="J20" s="54" t="s">
        <v>48</v>
      </c>
      <c r="K20" s="50">
        <v>231</v>
      </c>
      <c r="L20" s="186">
        <v>1732</v>
      </c>
      <c r="M20" s="187">
        <f>ROUND('Outboards dealer'!Q16*'Курс дата'!$E$1,0)</f>
        <v>349232</v>
      </c>
      <c r="N20" s="58" t="s">
        <v>4</v>
      </c>
      <c r="O20" s="50">
        <v>25</v>
      </c>
      <c r="P20" s="186">
        <v>123</v>
      </c>
      <c r="Q20" s="187">
        <f>ROUND('Outboards dealer'!W16*'Курс дата'!$E$1,0)</f>
        <v>29380</v>
      </c>
      <c r="R20" s="188"/>
    </row>
    <row r="21" spans="1:18" s="111" customFormat="1" ht="11.4">
      <c r="A21" s="58" t="s">
        <v>19</v>
      </c>
      <c r="B21" s="50">
        <v>20</v>
      </c>
      <c r="C21" s="186">
        <v>102</v>
      </c>
      <c r="D21" s="187">
        <f>ROUND('Outboards dealer'!D17*'Курс дата'!$E$1,0)</f>
        <v>23244</v>
      </c>
      <c r="E21" s="189"/>
      <c r="F21" s="58" t="s">
        <v>7</v>
      </c>
      <c r="G21" s="50">
        <v>195</v>
      </c>
      <c r="H21" s="186">
        <v>2507</v>
      </c>
      <c r="I21" s="187">
        <f>ROUND('Outboards dealer'!K17*'Курс дата'!$E$1,0)</f>
        <v>265512</v>
      </c>
      <c r="J21" s="54" t="s">
        <v>49</v>
      </c>
      <c r="K21" s="50">
        <v>231</v>
      </c>
      <c r="L21" s="186">
        <v>1732</v>
      </c>
      <c r="M21" s="187">
        <f>ROUND('Outboards dealer'!Q17*'Курс дата'!$E$1,0)</f>
        <v>384176</v>
      </c>
      <c r="N21" s="58" t="s">
        <v>100</v>
      </c>
      <c r="O21" s="50">
        <v>25</v>
      </c>
      <c r="P21" s="186">
        <v>123</v>
      </c>
      <c r="Q21" s="187">
        <f>ROUND('Outboards dealer'!W17*'Курс дата'!$E$1,0)</f>
        <v>32058</v>
      </c>
      <c r="R21" s="188"/>
    </row>
    <row r="22" spans="1:18" s="111" customFormat="1" ht="11.4">
      <c r="A22" s="58" t="s">
        <v>20</v>
      </c>
      <c r="B22" s="50">
        <v>20</v>
      </c>
      <c r="C22" s="186">
        <v>102</v>
      </c>
      <c r="D22" s="187">
        <f>ROUND('Outboards dealer'!D18*'Курс дата'!$E$1,0)</f>
        <v>28522</v>
      </c>
      <c r="E22" s="190"/>
      <c r="F22" s="58" t="s">
        <v>29</v>
      </c>
      <c r="G22" s="50">
        <v>195</v>
      </c>
      <c r="H22" s="186">
        <v>2507</v>
      </c>
      <c r="I22" s="187">
        <f>ROUND('Outboards dealer'!K18*'Курс дата'!$E$1,0)</f>
        <v>267436</v>
      </c>
      <c r="J22" s="54" t="s">
        <v>50</v>
      </c>
      <c r="K22" s="50">
        <v>231</v>
      </c>
      <c r="L22" s="186">
        <v>1732</v>
      </c>
      <c r="M22" s="187">
        <f>ROUND('Outboards dealer'!Q18*'Курс дата'!$E$1,0)</f>
        <v>415376</v>
      </c>
      <c r="N22" s="58" t="s">
        <v>109</v>
      </c>
      <c r="O22" s="50">
        <v>25</v>
      </c>
      <c r="P22" s="186">
        <v>123</v>
      </c>
      <c r="Q22" s="187">
        <f>ROUND('Outboards dealer'!W18*'Курс дата'!$E$1,0)</f>
        <v>35802</v>
      </c>
      <c r="R22" s="191"/>
    </row>
    <row r="23" spans="1:18" s="111" customFormat="1" ht="11.4">
      <c r="A23" s="58" t="s">
        <v>21</v>
      </c>
      <c r="B23" s="50">
        <v>20</v>
      </c>
      <c r="C23" s="186">
        <v>102</v>
      </c>
      <c r="D23" s="187">
        <f>ROUND('Outboards dealer'!D19*'Курс дата'!$E$1,0)</f>
        <v>31382</v>
      </c>
      <c r="E23" s="190"/>
      <c r="F23" s="58" t="s">
        <v>8</v>
      </c>
      <c r="G23" s="50">
        <v>225</v>
      </c>
      <c r="H23" s="186">
        <v>3032</v>
      </c>
      <c r="I23" s="187">
        <f>ROUND('Outboards dealer'!K19*'Курс дата'!$E$1,0)</f>
        <v>287378</v>
      </c>
      <c r="J23" s="54" t="s">
        <v>51</v>
      </c>
      <c r="K23" s="50">
        <v>231</v>
      </c>
      <c r="L23" s="186">
        <v>1732</v>
      </c>
      <c r="M23" s="187">
        <f>ROUND('Outboards dealer'!Q19*'Курс дата'!$E$1,0)</f>
        <v>419562</v>
      </c>
      <c r="N23" s="58" t="s">
        <v>5</v>
      </c>
      <c r="O23" s="50">
        <v>25</v>
      </c>
      <c r="P23" s="186">
        <v>123</v>
      </c>
      <c r="Q23" s="187">
        <f>ROUND('Outboards dealer'!W19*'Курс дата'!$E$1,0)</f>
        <v>36478</v>
      </c>
      <c r="R23" s="191"/>
    </row>
    <row r="24" spans="1:18" s="111" customFormat="1" ht="11.4">
      <c r="A24" s="58" t="s">
        <v>102</v>
      </c>
      <c r="B24" s="50">
        <v>35</v>
      </c>
      <c r="C24" s="186">
        <v>262</v>
      </c>
      <c r="D24" s="187">
        <f>ROUND('Outboards dealer'!D20*'Курс дата'!$E$1,0)</f>
        <v>53638</v>
      </c>
      <c r="E24" s="190"/>
      <c r="F24" s="58" t="s">
        <v>30</v>
      </c>
      <c r="G24" s="50">
        <v>225</v>
      </c>
      <c r="H24" s="186">
        <v>3032</v>
      </c>
      <c r="I24" s="187">
        <f>ROUND('Outboards dealer'!K20*'Курс дата'!$E$1,0)</f>
        <v>292760</v>
      </c>
      <c r="J24" s="58" t="s">
        <v>52</v>
      </c>
      <c r="K24" s="50">
        <v>231</v>
      </c>
      <c r="L24" s="186">
        <v>1732</v>
      </c>
      <c r="M24" s="187">
        <f>ROUND('Outboards dealer'!Q20*'Курс дата'!$E$1,0)</f>
        <v>422630</v>
      </c>
      <c r="N24" s="58" t="s">
        <v>6</v>
      </c>
      <c r="O24" s="50">
        <v>25</v>
      </c>
      <c r="P24" s="186">
        <v>123</v>
      </c>
      <c r="Q24" s="187">
        <f>ROUND('Outboards dealer'!W20*'Курс дата'!$E$1,0)</f>
        <v>37180</v>
      </c>
      <c r="R24" s="191"/>
    </row>
    <row r="25" spans="1:18" s="111" customFormat="1" ht="11.4">
      <c r="A25" s="58" t="s">
        <v>22</v>
      </c>
      <c r="B25" s="50">
        <v>35</v>
      </c>
      <c r="C25" s="186">
        <v>262</v>
      </c>
      <c r="D25" s="187">
        <f>ROUND('Outboards dealer'!D21*'Курс дата'!$E$1,0)</f>
        <v>56134</v>
      </c>
      <c r="E25" s="190"/>
      <c r="F25" s="58" t="s">
        <v>31</v>
      </c>
      <c r="G25" s="50">
        <v>225</v>
      </c>
      <c r="H25" s="186">
        <v>3032</v>
      </c>
      <c r="I25" s="187">
        <f>ROUND('Outboards dealer'!K21*'Курс дата'!$E$1,0)</f>
        <v>294814</v>
      </c>
      <c r="J25" s="54" t="s">
        <v>53</v>
      </c>
      <c r="K25" s="50">
        <v>288</v>
      </c>
      <c r="L25" s="186">
        <v>2598</v>
      </c>
      <c r="M25" s="187">
        <f>ROUND('Outboards dealer'!Q21*'Курс дата'!$E$1,0)</f>
        <v>465660</v>
      </c>
      <c r="N25" s="58" t="s">
        <v>35</v>
      </c>
      <c r="O25" s="50">
        <v>38</v>
      </c>
      <c r="P25" s="186">
        <v>209</v>
      </c>
      <c r="Q25" s="187">
        <f>ROUND('Outboards dealer'!W21*'Курс дата'!$E$1,0)</f>
        <v>58760</v>
      </c>
      <c r="R25" s="195"/>
    </row>
    <row r="26" spans="1:18" s="111" customFormat="1" ht="11.4">
      <c r="A26" s="58" t="s">
        <v>94</v>
      </c>
      <c r="B26" s="50">
        <v>51</v>
      </c>
      <c r="C26" s="192">
        <v>430</v>
      </c>
      <c r="D26" s="193">
        <f>ROUND('Outboards dealer'!D22*'Курс дата'!$E$1,0)</f>
        <v>63128</v>
      </c>
      <c r="E26" s="194"/>
      <c r="F26" s="58" t="s">
        <v>9</v>
      </c>
      <c r="G26" s="50">
        <v>225</v>
      </c>
      <c r="H26" s="186">
        <v>3032</v>
      </c>
      <c r="I26" s="187">
        <f>ROUND('Outboards dealer'!K22*'Курс дата'!$E$1,0)</f>
        <v>314106</v>
      </c>
      <c r="J26" s="54" t="s">
        <v>71</v>
      </c>
      <c r="K26" s="50">
        <v>288</v>
      </c>
      <c r="L26" s="186">
        <v>2598</v>
      </c>
      <c r="M26" s="187">
        <f>ROUND('Outboards dealer'!Q22*'Курс дата'!$E$1,0)</f>
        <v>470340</v>
      </c>
      <c r="N26" s="58" t="s">
        <v>426</v>
      </c>
      <c r="O26" s="50">
        <v>43</v>
      </c>
      <c r="P26" s="186">
        <v>209</v>
      </c>
      <c r="Q26" s="187">
        <f>ROUND('Outboards dealer'!W22*'Курс дата'!$E$1,0)</f>
        <v>68562</v>
      </c>
      <c r="R26" s="195"/>
    </row>
    <row r="27" spans="1:18" s="111" customFormat="1" ht="11.4">
      <c r="A27" s="58" t="s">
        <v>60</v>
      </c>
      <c r="B27" s="60">
        <v>51</v>
      </c>
      <c r="C27" s="192">
        <v>430</v>
      </c>
      <c r="D27" s="193">
        <f>ROUND('Outboards dealer'!D23*'Курс дата'!$E$1,0)</f>
        <v>66300</v>
      </c>
      <c r="E27" s="194"/>
      <c r="F27" s="58" t="s">
        <v>32</v>
      </c>
      <c r="G27" s="50">
        <v>225</v>
      </c>
      <c r="H27" s="186">
        <v>3032</v>
      </c>
      <c r="I27" s="187">
        <f>ROUND('Outboards dealer'!K23*'Курс дата'!$E$1,0)</f>
        <v>315744</v>
      </c>
      <c r="J27" s="54" t="s">
        <v>54</v>
      </c>
      <c r="K27" s="50">
        <v>288</v>
      </c>
      <c r="L27" s="186">
        <v>2598</v>
      </c>
      <c r="M27" s="187">
        <f>ROUND('Outboards dealer'!Q23*'Курс дата'!$E$1,0)</f>
        <v>473486</v>
      </c>
      <c r="N27" s="58" t="s">
        <v>427</v>
      </c>
      <c r="O27" s="50">
        <v>43</v>
      </c>
      <c r="P27" s="186">
        <v>209</v>
      </c>
      <c r="Q27" s="187">
        <f>ROUND('Outboards dealer'!W23*'Курс дата'!$E$1,0)</f>
        <v>102414</v>
      </c>
      <c r="R27" s="196">
        <f>ROUND('Outboards dealer'!X23*'Курс дата'!$E$1,0)</f>
        <v>78130</v>
      </c>
    </row>
    <row r="28" spans="1:18" s="111" customFormat="1" ht="11.4">
      <c r="A28" s="58" t="s">
        <v>92</v>
      </c>
      <c r="B28" s="60">
        <v>51</v>
      </c>
      <c r="C28" s="186">
        <v>430</v>
      </c>
      <c r="D28" s="187">
        <f>ROUND('Outboards dealer'!D24*'Курс дата'!$E$1,0)</f>
        <v>74906</v>
      </c>
      <c r="E28" s="194"/>
      <c r="F28" s="58" t="s">
        <v>33</v>
      </c>
      <c r="G28" s="50">
        <v>225</v>
      </c>
      <c r="H28" s="186">
        <v>3032</v>
      </c>
      <c r="I28" s="187">
        <f>ROUND('Outboards dealer'!K24*'Курс дата'!$E$1,0)</f>
        <v>317382</v>
      </c>
      <c r="J28" s="54" t="s">
        <v>79</v>
      </c>
      <c r="K28" s="50">
        <v>288</v>
      </c>
      <c r="L28" s="186">
        <v>2598</v>
      </c>
      <c r="M28" s="187">
        <f>ROUND('Outboards dealer'!Q24*'Курс дата'!$E$1,0)</f>
        <v>475800</v>
      </c>
      <c r="N28" s="58" t="s">
        <v>428</v>
      </c>
      <c r="O28" s="50">
        <v>43</v>
      </c>
      <c r="P28" s="186">
        <v>209</v>
      </c>
      <c r="Q28" s="187">
        <f>ROUND('Outboards dealer'!W24*'Курс дата'!$E$1,0)</f>
        <v>104546</v>
      </c>
      <c r="R28" s="196">
        <f>ROUND('Outboards dealer'!X24*'Курс дата'!$E$1,0)</f>
        <v>79734</v>
      </c>
    </row>
    <row r="29" spans="1:18" s="111" customFormat="1" ht="11.4">
      <c r="A29" s="58" t="s">
        <v>24</v>
      </c>
      <c r="B29" s="60">
        <v>51</v>
      </c>
      <c r="C29" s="186">
        <v>430</v>
      </c>
      <c r="D29" s="187">
        <f>ROUND('Outboards dealer'!D25*'Курс дата'!$E$1,0)</f>
        <v>77870</v>
      </c>
      <c r="E29" s="194"/>
      <c r="F29" s="58" t="s">
        <v>75</v>
      </c>
      <c r="G29" s="50">
        <v>229</v>
      </c>
      <c r="H29" s="186">
        <v>3032</v>
      </c>
      <c r="I29" s="187">
        <f>ROUND('Outboards dealer'!K25*'Курс дата'!$E$1,0)</f>
        <v>392600</v>
      </c>
      <c r="J29" s="54" t="s">
        <v>80</v>
      </c>
      <c r="K29" s="50">
        <v>288</v>
      </c>
      <c r="L29" s="186">
        <v>2598</v>
      </c>
      <c r="M29" s="187">
        <f>ROUND('Outboards dealer'!Q25*'Курс дата'!$E$1,0)</f>
        <v>482404</v>
      </c>
      <c r="N29" s="58" t="s">
        <v>86</v>
      </c>
      <c r="O29" s="50">
        <v>50</v>
      </c>
      <c r="P29" s="186">
        <v>351</v>
      </c>
      <c r="Q29" s="187">
        <f>ROUND('Outboards dealer'!W25*'Курс дата'!$E$1,0)</f>
        <v>73242</v>
      </c>
      <c r="R29" s="195"/>
    </row>
    <row r="30" spans="1:18" s="111" customFormat="1" ht="11.4">
      <c r="A30" s="58" t="s">
        <v>25</v>
      </c>
      <c r="B30" s="60">
        <v>51</v>
      </c>
      <c r="C30" s="186">
        <v>430</v>
      </c>
      <c r="D30" s="187">
        <f>ROUND('Outboards dealer'!D26*'Курс дата'!$E$1,0)</f>
        <v>84812</v>
      </c>
      <c r="E30" s="194"/>
      <c r="F30" s="58" t="s">
        <v>76</v>
      </c>
      <c r="G30" s="50">
        <v>229</v>
      </c>
      <c r="H30" s="186">
        <v>3032</v>
      </c>
      <c r="I30" s="187">
        <f>ROUND('Outboards dealer'!K26*'Курс дата'!$E$1,0)</f>
        <v>400868</v>
      </c>
      <c r="J30" s="54" t="s">
        <v>55</v>
      </c>
      <c r="K30" s="50">
        <v>293</v>
      </c>
      <c r="L30" s="186">
        <v>2598</v>
      </c>
      <c r="M30" s="187">
        <f>ROUND('Outboards dealer'!Q26*'Курс дата'!$E$1,0)</f>
        <v>491894</v>
      </c>
      <c r="N30" s="58" t="s">
        <v>87</v>
      </c>
      <c r="O30" s="50">
        <v>50</v>
      </c>
      <c r="P30" s="186">
        <v>351</v>
      </c>
      <c r="Q30" s="187">
        <f>ROUND('Outboards dealer'!W26*'Курс дата'!$E$1,0)</f>
        <v>73528</v>
      </c>
      <c r="R30" s="195"/>
    </row>
    <row r="31" spans="1:18" s="111" customFormat="1" ht="11.4">
      <c r="A31" s="58" t="s">
        <v>26</v>
      </c>
      <c r="B31" s="60">
        <v>51</v>
      </c>
      <c r="C31" s="186">
        <v>430</v>
      </c>
      <c r="D31" s="187">
        <f>ROUND('Outboards dealer'!D27*'Курс дата'!$E$1,0)</f>
        <v>87542</v>
      </c>
      <c r="E31" s="194"/>
      <c r="F31" s="58" t="s">
        <v>77</v>
      </c>
      <c r="G31" s="50">
        <v>229</v>
      </c>
      <c r="H31" s="186">
        <v>3032</v>
      </c>
      <c r="I31" s="187">
        <f>ROUND('Outboards dealer'!K27*'Курс дата'!$E$1,0)</f>
        <v>412048</v>
      </c>
      <c r="J31" s="54" t="s">
        <v>72</v>
      </c>
      <c r="K31" s="50">
        <v>293</v>
      </c>
      <c r="L31" s="186">
        <v>2598</v>
      </c>
      <c r="M31" s="187">
        <f>ROUND('Outboards dealer'!Q27*'Курс дата'!$E$1,0)</f>
        <v>517712</v>
      </c>
      <c r="N31" s="58" t="s">
        <v>36</v>
      </c>
      <c r="O31" s="50">
        <v>50</v>
      </c>
      <c r="P31" s="186">
        <v>351</v>
      </c>
      <c r="Q31" s="187">
        <f>ROUND('Outboards dealer'!W27*'Курс дата'!$E$1,0)</f>
        <v>79352</v>
      </c>
      <c r="R31" s="195"/>
    </row>
    <row r="32" spans="1:18" s="111" customFormat="1" ht="12" thickBot="1">
      <c r="A32" s="58" t="s">
        <v>88</v>
      </c>
      <c r="B32" s="60">
        <v>75</v>
      </c>
      <c r="C32" s="192">
        <v>644</v>
      </c>
      <c r="D32" s="193">
        <f>ROUND('Outboards dealer'!D28*'Курс дата'!$E$1,0)</f>
        <v>97994</v>
      </c>
      <c r="E32" s="197"/>
      <c r="F32" s="58" t="s">
        <v>78</v>
      </c>
      <c r="G32" s="50">
        <v>229</v>
      </c>
      <c r="H32" s="186">
        <v>3032</v>
      </c>
      <c r="I32" s="187">
        <f>ROUND('Outboards dealer'!K28*'Курс дата'!$E$1,0)</f>
        <v>414128</v>
      </c>
      <c r="J32" s="54" t="s">
        <v>56</v>
      </c>
      <c r="K32" s="50">
        <v>293</v>
      </c>
      <c r="L32" s="186">
        <v>2598</v>
      </c>
      <c r="M32" s="187">
        <f>ROUND('Outboards dealer'!Q28*'Курс дата'!$E$1,0)</f>
        <v>520702</v>
      </c>
      <c r="N32" s="58" t="s">
        <v>2</v>
      </c>
      <c r="O32" s="50">
        <v>50</v>
      </c>
      <c r="P32" s="186">
        <v>351</v>
      </c>
      <c r="Q32" s="187">
        <f>ROUND('Outboards dealer'!W28*'Курс дата'!$E$1,0)</f>
        <v>81354</v>
      </c>
      <c r="R32" s="195"/>
    </row>
    <row r="33" spans="1:18" s="111" customFormat="1" ht="11.4">
      <c r="A33" s="58" t="s">
        <v>89</v>
      </c>
      <c r="B33" s="50">
        <v>75</v>
      </c>
      <c r="C33" s="192">
        <v>644</v>
      </c>
      <c r="D33" s="193">
        <f>ROUND('Outboards dealer'!D29*'Курс дата'!$E$1,0)</f>
        <v>102674</v>
      </c>
      <c r="E33" s="197"/>
      <c r="F33" s="65"/>
      <c r="G33" s="66"/>
      <c r="H33" s="66"/>
      <c r="I33" s="198"/>
      <c r="J33" s="54" t="s">
        <v>81</v>
      </c>
      <c r="K33" s="50">
        <v>293</v>
      </c>
      <c r="L33" s="186">
        <v>2598</v>
      </c>
      <c r="M33" s="187">
        <f>ROUND('Outboards dealer'!Q29*'Курс дата'!$E$1,0)</f>
        <v>530556</v>
      </c>
      <c r="N33" s="58" t="s">
        <v>63</v>
      </c>
      <c r="O33" s="50">
        <v>52</v>
      </c>
      <c r="P33" s="186">
        <v>351</v>
      </c>
      <c r="Q33" s="187">
        <f>ROUND('Outboards dealer'!W29*'Курс дата'!$E$1,0)</f>
        <v>77766</v>
      </c>
      <c r="R33" s="195"/>
    </row>
    <row r="34" spans="1:18" s="111" customFormat="1" ht="13.2">
      <c r="A34" s="58" t="s">
        <v>61</v>
      </c>
      <c r="B34" s="50">
        <v>75</v>
      </c>
      <c r="C34" s="192">
        <v>644</v>
      </c>
      <c r="D34" s="193">
        <f>ROUND('Outboards dealer'!D30*'Курс дата'!$E$1,0)</f>
        <v>114634</v>
      </c>
      <c r="E34" s="197"/>
      <c r="F34" s="34" t="s">
        <v>128</v>
      </c>
      <c r="G34" s="69"/>
      <c r="H34" s="69"/>
      <c r="I34" s="199"/>
      <c r="J34" s="54" t="s">
        <v>82</v>
      </c>
      <c r="K34" s="50">
        <v>293</v>
      </c>
      <c r="L34" s="186">
        <v>2598</v>
      </c>
      <c r="M34" s="187">
        <f>ROUND('Outboards dealer'!Q30*'Курс дата'!$E$1,0)</f>
        <v>540930</v>
      </c>
      <c r="N34" s="58" t="s">
        <v>64</v>
      </c>
      <c r="O34" s="50">
        <v>52</v>
      </c>
      <c r="P34" s="186">
        <v>351</v>
      </c>
      <c r="Q34" s="187">
        <f>ROUND('Outboards dealer'!W30*'Курс дата'!$E$1,0)</f>
        <v>78078</v>
      </c>
      <c r="R34" s="195"/>
    </row>
    <row r="35" spans="1:18" s="111" customFormat="1" ht="13.2">
      <c r="A35" s="58" t="s">
        <v>62</v>
      </c>
      <c r="B35" s="50">
        <v>75</v>
      </c>
      <c r="C35" s="192">
        <v>644</v>
      </c>
      <c r="D35" s="193">
        <f>ROUND('Outboards dealer'!D31*'Курс дата'!$E$1,0)</f>
        <v>125866</v>
      </c>
      <c r="E35" s="196">
        <f>ROUND('Outboards dealer'!E31*'Курс дата'!$E$1,0)</f>
        <v>103168</v>
      </c>
      <c r="F35" s="34" t="s">
        <v>198</v>
      </c>
      <c r="G35" s="72"/>
      <c r="H35" s="72"/>
      <c r="I35" s="200"/>
      <c r="J35" s="54" t="s">
        <v>57</v>
      </c>
      <c r="K35" s="50">
        <v>293</v>
      </c>
      <c r="L35" s="186">
        <v>2598</v>
      </c>
      <c r="M35" s="187">
        <f>ROUND('Outboards dealer'!Q31*'Курс дата'!$E$1,0)</f>
        <v>532636</v>
      </c>
      <c r="N35" s="58" t="s">
        <v>65</v>
      </c>
      <c r="O35" s="50">
        <v>52</v>
      </c>
      <c r="P35" s="186">
        <v>351</v>
      </c>
      <c r="Q35" s="187">
        <f>ROUND('Outboards dealer'!W31*'Курс дата'!$E$1,0)</f>
        <v>81354</v>
      </c>
      <c r="R35" s="195"/>
    </row>
    <row r="36" spans="1:18" s="111" customFormat="1" ht="12" thickBot="1">
      <c r="A36" s="58" t="s">
        <v>15</v>
      </c>
      <c r="B36" s="201">
        <v>93</v>
      </c>
      <c r="C36" s="192">
        <v>967</v>
      </c>
      <c r="D36" s="193">
        <f>ROUND('Outboards dealer'!D32*'Курс дата'!$E$1,0)</f>
        <v>119860</v>
      </c>
      <c r="E36" s="197"/>
      <c r="F36" s="73"/>
      <c r="G36" s="74"/>
      <c r="H36" s="74"/>
      <c r="I36" s="202"/>
      <c r="J36" s="54" t="s">
        <v>58</v>
      </c>
      <c r="K36" s="50">
        <v>293</v>
      </c>
      <c r="L36" s="186">
        <v>2598</v>
      </c>
      <c r="M36" s="187">
        <f>ROUND('Outboards dealer'!Q32*'Курс дата'!$E$1,0)</f>
        <v>537966</v>
      </c>
      <c r="N36" s="58" t="s">
        <v>66</v>
      </c>
      <c r="O36" s="50">
        <v>52</v>
      </c>
      <c r="P36" s="186">
        <v>351</v>
      </c>
      <c r="Q36" s="187">
        <f>ROUND('Outboards dealer'!W32*'Курс дата'!$E$1,0)</f>
        <v>83408</v>
      </c>
      <c r="R36" s="195"/>
    </row>
    <row r="37" spans="1:18" s="111" customFormat="1" ht="12" thickBot="1">
      <c r="A37" s="77" t="s">
        <v>93</v>
      </c>
      <c r="B37" s="201">
        <v>93</v>
      </c>
      <c r="C37" s="192">
        <v>967</v>
      </c>
      <c r="D37" s="193">
        <f>ROUND('Outboards dealer'!D33*'Курс дата'!$E$1,0)</f>
        <v>145340</v>
      </c>
      <c r="E37" s="197"/>
      <c r="F37" s="203" t="s">
        <v>199</v>
      </c>
      <c r="G37" s="204"/>
      <c r="H37" s="204"/>
      <c r="I37" s="205"/>
      <c r="J37" s="54" t="s">
        <v>83</v>
      </c>
      <c r="K37" s="50">
        <v>293</v>
      </c>
      <c r="L37" s="186">
        <v>2598</v>
      </c>
      <c r="M37" s="187">
        <f>ROUND('Outboards dealer'!Q33*'Курс дата'!$E$1,0)</f>
        <v>541034</v>
      </c>
      <c r="N37" s="58" t="s">
        <v>67</v>
      </c>
      <c r="O37" s="50">
        <v>52</v>
      </c>
      <c r="P37" s="186">
        <v>351</v>
      </c>
      <c r="Q37" s="187">
        <f>ROUND('Outboards dealer'!W33*'Курс дата'!$E$1,0)</f>
        <v>95290</v>
      </c>
      <c r="R37" s="195"/>
    </row>
    <row r="38" spans="1:18" s="111" customFormat="1" ht="11.4">
      <c r="A38" s="58" t="s">
        <v>16</v>
      </c>
      <c r="B38" s="201">
        <v>100</v>
      </c>
      <c r="C38" s="192">
        <v>967</v>
      </c>
      <c r="D38" s="193">
        <f>ROUND('Outboards dealer'!D34*'Курс дата'!$E$1,0)</f>
        <v>142324</v>
      </c>
      <c r="E38" s="197"/>
      <c r="F38" s="206" t="s">
        <v>168</v>
      </c>
      <c r="G38" s="45" t="s">
        <v>103</v>
      </c>
      <c r="H38" s="207"/>
      <c r="I38" s="208">
        <f>ROUND('Outboards dealer'!K34*'Курс дата'!$E$1,0)</f>
        <v>37492</v>
      </c>
      <c r="J38" s="54" t="s">
        <v>84</v>
      </c>
      <c r="K38" s="50">
        <v>293</v>
      </c>
      <c r="L38" s="186">
        <v>2598</v>
      </c>
      <c r="M38" s="187">
        <f>ROUND('Outboards dealer'!Q34*'Курс дата'!$E$1,0)</f>
        <v>564746</v>
      </c>
      <c r="N38" s="58" t="s">
        <v>37</v>
      </c>
      <c r="O38" s="84">
        <v>71</v>
      </c>
      <c r="P38" s="186">
        <v>526</v>
      </c>
      <c r="Q38" s="187">
        <f>ROUND('Outboards dealer'!W34*'Курс дата'!$E$1,0)</f>
        <v>85384</v>
      </c>
      <c r="R38" s="195"/>
    </row>
    <row r="39" spans="1:18" s="111" customFormat="1" ht="11.4">
      <c r="A39" s="58" t="s">
        <v>17</v>
      </c>
      <c r="B39" s="201">
        <v>100</v>
      </c>
      <c r="C39" s="192">
        <v>967</v>
      </c>
      <c r="D39" s="193">
        <f>ROUND('Outboards dealer'!D35*'Курс дата'!$E$1,0)</f>
        <v>170508</v>
      </c>
      <c r="E39" s="197"/>
      <c r="F39" s="54" t="s">
        <v>169</v>
      </c>
      <c r="G39" s="50" t="s">
        <v>103</v>
      </c>
      <c r="H39" s="51"/>
      <c r="I39" s="209">
        <f>ROUND('Outboards dealer'!K35*'Курс дата'!$E$1,0)</f>
        <v>37908</v>
      </c>
      <c r="J39" s="54" t="s">
        <v>85</v>
      </c>
      <c r="K39" s="50">
        <v>293</v>
      </c>
      <c r="L39" s="186">
        <v>2598</v>
      </c>
      <c r="M39" s="187">
        <f>ROUND('Outboards dealer'!Q35*'Курс дата'!$E$1,0)</f>
        <v>567996</v>
      </c>
      <c r="N39" s="58" t="s">
        <v>38</v>
      </c>
      <c r="O39" s="84">
        <v>71</v>
      </c>
      <c r="P39" s="186">
        <v>526</v>
      </c>
      <c r="Q39" s="187">
        <f>ROUND('Outboards dealer'!W35*'Курс дата'!$E$1,0)</f>
        <v>95212</v>
      </c>
      <c r="R39" s="195"/>
    </row>
    <row r="40" spans="1:18" s="111" customFormat="1" ht="11.4">
      <c r="A40" s="77" t="s">
        <v>91</v>
      </c>
      <c r="B40" s="201">
        <v>109</v>
      </c>
      <c r="C40" s="192">
        <v>967</v>
      </c>
      <c r="D40" s="193">
        <f>ROUND('Outboards dealer'!D36*'Курс дата'!$E$1,0)</f>
        <v>205010</v>
      </c>
      <c r="E40" s="197"/>
      <c r="F40" s="54" t="s">
        <v>170</v>
      </c>
      <c r="G40" s="50" t="s">
        <v>196</v>
      </c>
      <c r="H40" s="51"/>
      <c r="I40" s="209">
        <f>ROUND('Outboards dealer'!K36*'Курс дата'!$E$1,0)</f>
        <v>48568</v>
      </c>
      <c r="J40" s="54" t="s">
        <v>415</v>
      </c>
      <c r="K40" s="50">
        <v>303</v>
      </c>
      <c r="L40" s="186">
        <v>2598</v>
      </c>
      <c r="M40" s="187">
        <f>ROUND('Outboards dealer'!Q36*'Курс дата'!$E$1,0)</f>
        <v>726804</v>
      </c>
      <c r="N40" s="58" t="s">
        <v>39</v>
      </c>
      <c r="O40" s="84">
        <v>71</v>
      </c>
      <c r="P40" s="186">
        <v>526</v>
      </c>
      <c r="Q40" s="187">
        <f>ROUND('Outboards dealer'!W36*'Курс дата'!$E$1,0)</f>
        <v>98306</v>
      </c>
      <c r="R40" s="195"/>
    </row>
    <row r="41" spans="1:18" s="111" customFormat="1" ht="12" thickBot="1">
      <c r="A41" s="58" t="s">
        <v>18</v>
      </c>
      <c r="B41" s="201">
        <v>139</v>
      </c>
      <c r="C41" s="192">
        <v>1386</v>
      </c>
      <c r="D41" s="193">
        <f>ROUND('Outboards dealer'!D37*'Курс дата'!$E$1,0)</f>
        <v>189124</v>
      </c>
      <c r="E41" s="196">
        <f>ROUND('Outboards dealer'!E37*'Курс дата'!$E$1,0)</f>
        <v>151086</v>
      </c>
      <c r="F41" s="54" t="s">
        <v>171</v>
      </c>
      <c r="G41" s="50" t="s">
        <v>196</v>
      </c>
      <c r="H41" s="51"/>
      <c r="I41" s="209">
        <f>ROUND('Outboards dealer'!K37*'Курс дата'!$E$1,0)</f>
        <v>50180</v>
      </c>
      <c r="J41" s="54" t="s">
        <v>416</v>
      </c>
      <c r="K41" s="50">
        <v>303</v>
      </c>
      <c r="L41" s="186">
        <v>2598</v>
      </c>
      <c r="M41" s="187">
        <f>ROUND('Outboards dealer'!Q37*'Курс дата'!$E$1,0)</f>
        <v>729768</v>
      </c>
      <c r="N41" s="58" t="s">
        <v>40</v>
      </c>
      <c r="O41" s="84">
        <v>71</v>
      </c>
      <c r="P41" s="186">
        <v>526</v>
      </c>
      <c r="Q41" s="187">
        <f>ROUND('Outboards dealer'!W37*'Курс дата'!$E$1,0)</f>
        <v>110838</v>
      </c>
      <c r="R41" s="195"/>
    </row>
    <row r="42" spans="1:18" s="111" customFormat="1" ht="12" thickBot="1">
      <c r="A42" s="58" t="s">
        <v>14</v>
      </c>
      <c r="B42" s="201">
        <v>139</v>
      </c>
      <c r="C42" s="192">
        <v>1386</v>
      </c>
      <c r="D42" s="193">
        <f>ROUND('Outboards dealer'!D38*'Курс дата'!$E$1,0)</f>
        <v>205296</v>
      </c>
      <c r="E42" s="210"/>
      <c r="F42" s="54" t="s">
        <v>172</v>
      </c>
      <c r="G42" s="50" t="s">
        <v>197</v>
      </c>
      <c r="H42" s="51"/>
      <c r="I42" s="209">
        <f>ROUND('Outboards dealer'!K38*'Курс дата'!$E$1,0)</f>
        <v>55484</v>
      </c>
      <c r="J42" s="85"/>
      <c r="K42" s="86"/>
      <c r="L42" s="86"/>
      <c r="M42" s="211"/>
      <c r="N42" s="58" t="s">
        <v>41</v>
      </c>
      <c r="O42" s="50">
        <v>78</v>
      </c>
      <c r="P42" s="186">
        <v>526</v>
      </c>
      <c r="Q42" s="187">
        <f>ROUND('Outboards dealer'!W38*'Курс дата'!$E$1,0)</f>
        <v>100360</v>
      </c>
      <c r="R42" s="195"/>
    </row>
    <row r="43" spans="1:18" s="111" customFormat="1" ht="13.2">
      <c r="A43" s="65"/>
      <c r="B43" s="212"/>
      <c r="C43" s="213"/>
      <c r="D43" s="680"/>
      <c r="E43" s="214"/>
      <c r="F43" s="54" t="s">
        <v>173</v>
      </c>
      <c r="G43" s="50" t="s">
        <v>197</v>
      </c>
      <c r="H43" s="51"/>
      <c r="I43" s="209">
        <f>ROUND('Outboards dealer'!K39*'Курс дата'!$E$1,0)</f>
        <v>56420</v>
      </c>
      <c r="J43" s="92" t="s">
        <v>129</v>
      </c>
      <c r="K43" s="93"/>
      <c r="L43" s="93"/>
      <c r="M43" s="215"/>
      <c r="N43" s="58" t="s">
        <v>42</v>
      </c>
      <c r="O43" s="50">
        <v>78</v>
      </c>
      <c r="P43" s="186">
        <v>526</v>
      </c>
      <c r="Q43" s="187">
        <f>ROUND('Outboards dealer'!W39*'Курс дата'!$E$1,0)</f>
        <v>110916</v>
      </c>
      <c r="R43" s="195"/>
    </row>
    <row r="44" spans="1:18" s="111" customFormat="1" ht="13.2">
      <c r="A44" s="34" t="s">
        <v>127</v>
      </c>
      <c r="B44" s="72"/>
      <c r="C44" s="216"/>
      <c r="D44" s="243"/>
      <c r="E44" s="200"/>
      <c r="F44" s="54" t="s">
        <v>174</v>
      </c>
      <c r="G44" s="50" t="s">
        <v>103</v>
      </c>
      <c r="H44" s="51"/>
      <c r="I44" s="209">
        <f>ROUND('Outboards dealer'!K40*'Курс дата'!$E$1,0)</f>
        <v>50856</v>
      </c>
      <c r="J44" s="34" t="s">
        <v>131</v>
      </c>
      <c r="K44" s="93"/>
      <c r="L44" s="93"/>
      <c r="M44" s="215"/>
      <c r="N44" s="58" t="s">
        <v>43</v>
      </c>
      <c r="O44" s="50">
        <v>78</v>
      </c>
      <c r="P44" s="186">
        <v>526</v>
      </c>
      <c r="Q44" s="187">
        <f>ROUND('Outboards dealer'!W40*'Курс дата'!$E$1,0)</f>
        <v>129220</v>
      </c>
      <c r="R44" s="195"/>
    </row>
    <row r="45" spans="1:18" s="111" customFormat="1" ht="12" thickBot="1">
      <c r="A45" s="73"/>
      <c r="B45" s="74"/>
      <c r="C45" s="217"/>
      <c r="D45" s="246"/>
      <c r="E45" s="202"/>
      <c r="F45" s="54" t="s">
        <v>175</v>
      </c>
      <c r="G45" s="50" t="s">
        <v>103</v>
      </c>
      <c r="H45" s="51"/>
      <c r="I45" s="209">
        <f>ROUND('Outboards dealer'!K41*'Курс дата'!$E$1,0)</f>
        <v>51792</v>
      </c>
      <c r="J45" s="98"/>
      <c r="K45" s="99"/>
      <c r="L45" s="99"/>
      <c r="M45" s="218"/>
      <c r="N45" s="58" t="s">
        <v>10</v>
      </c>
      <c r="O45" s="201">
        <v>98</v>
      </c>
      <c r="P45" s="186">
        <v>747</v>
      </c>
      <c r="Q45" s="187">
        <f>ROUND('Outboards dealer'!W41*'Курс дата'!$E$1,0)</f>
        <v>159458</v>
      </c>
      <c r="R45" s="195"/>
    </row>
    <row r="46" spans="1:18" s="111" customFormat="1" ht="11.4">
      <c r="A46" s="44" t="s">
        <v>95</v>
      </c>
      <c r="B46" s="45">
        <v>41</v>
      </c>
      <c r="C46" s="219">
        <v>294</v>
      </c>
      <c r="D46" s="220">
        <f>ROUND('Outboards dealer'!D42*'Курс дата'!$E$1,0)</f>
        <v>54080</v>
      </c>
      <c r="E46" s="220"/>
      <c r="F46" s="54" t="s">
        <v>176</v>
      </c>
      <c r="G46" s="50" t="s">
        <v>196</v>
      </c>
      <c r="H46" s="51"/>
      <c r="I46" s="209">
        <f>ROUND('Outboards dealer'!K42*'Курс дата'!$E$1,0)</f>
        <v>53612</v>
      </c>
      <c r="J46" s="58" t="s">
        <v>68</v>
      </c>
      <c r="K46" s="50">
        <v>87</v>
      </c>
      <c r="L46" s="192">
        <v>526</v>
      </c>
      <c r="M46" s="193">
        <f>ROUND('Outboards dealer'!Q42*'Курс дата'!$E$1,0)</f>
        <v>136162</v>
      </c>
      <c r="N46" s="58" t="s">
        <v>44</v>
      </c>
      <c r="O46" s="201">
        <v>98</v>
      </c>
      <c r="P46" s="186">
        <v>747</v>
      </c>
      <c r="Q46" s="187">
        <f>ROUND('Outboards dealer'!W42*'Курс дата'!$E$1,0)</f>
        <v>176800</v>
      </c>
      <c r="R46" s="195"/>
    </row>
    <row r="47" spans="1:18" s="111" customFormat="1" ht="11.4">
      <c r="A47" s="58" t="s">
        <v>96</v>
      </c>
      <c r="B47" s="50">
        <v>41</v>
      </c>
      <c r="C47" s="192">
        <v>294</v>
      </c>
      <c r="D47" s="193">
        <f>ROUND('Outboards dealer'!D43*'Курс дата'!$E$1,0)</f>
        <v>56914</v>
      </c>
      <c r="E47" s="221"/>
      <c r="F47" s="54" t="s">
        <v>177</v>
      </c>
      <c r="G47" s="50" t="s">
        <v>196</v>
      </c>
      <c r="H47" s="51"/>
      <c r="I47" s="209">
        <f>ROUND('Outboards dealer'!K43*'Курс дата'!$E$1,0)</f>
        <v>55952</v>
      </c>
      <c r="J47" s="58" t="s">
        <v>69</v>
      </c>
      <c r="K47" s="50">
        <v>90</v>
      </c>
      <c r="L47" s="192">
        <v>526</v>
      </c>
      <c r="M47" s="193">
        <f>ROUND('Outboards dealer'!Q43*'Курс дата'!$E$1,0)</f>
        <v>205400</v>
      </c>
      <c r="N47" s="58" t="s">
        <v>11</v>
      </c>
      <c r="O47" s="50">
        <v>98</v>
      </c>
      <c r="P47" s="186">
        <v>747</v>
      </c>
      <c r="Q47" s="187">
        <f>ROUND('Outboards dealer'!W43*'Курс дата'!$E$1,0)</f>
        <v>182000</v>
      </c>
      <c r="R47" s="195"/>
    </row>
    <row r="48" spans="1:18" s="111" customFormat="1" ht="12" thickBot="1">
      <c r="A48" s="58" t="s">
        <v>94</v>
      </c>
      <c r="B48" s="50">
        <v>51</v>
      </c>
      <c r="C48" s="192">
        <v>430</v>
      </c>
      <c r="D48" s="193">
        <f>ROUND('Outboards dealer'!D44*'Курс дата'!$E$1,0)</f>
        <v>63128</v>
      </c>
      <c r="E48" s="221"/>
      <c r="F48" s="54" t="s">
        <v>178</v>
      </c>
      <c r="G48" s="50" t="s">
        <v>197</v>
      </c>
      <c r="H48" s="51"/>
      <c r="I48" s="209">
        <f>ROUND('Outboards dealer'!K44*'Курс дата'!$E$1,0)</f>
        <v>64740</v>
      </c>
      <c r="J48" s="102" t="s">
        <v>70</v>
      </c>
      <c r="K48" s="103">
        <v>125</v>
      </c>
      <c r="L48" s="222">
        <v>995</v>
      </c>
      <c r="M48" s="223">
        <f>ROUND('Outboards dealer'!Q44*'Курс дата'!$E$1,0)</f>
        <v>205686</v>
      </c>
      <c r="N48" s="58" t="s">
        <v>12</v>
      </c>
      <c r="O48" s="50">
        <v>112</v>
      </c>
      <c r="P48" s="186">
        <v>955</v>
      </c>
      <c r="Q48" s="187">
        <f>ROUND('Outboards dealer'!W44*'Курс дата'!$E$1,0)</f>
        <v>184600</v>
      </c>
      <c r="R48" s="195"/>
    </row>
    <row r="49" spans="1:18" s="111" customFormat="1" ht="11.4">
      <c r="A49" s="58" t="s">
        <v>60</v>
      </c>
      <c r="B49" s="60">
        <v>51</v>
      </c>
      <c r="C49" s="192">
        <v>430</v>
      </c>
      <c r="D49" s="193">
        <f>ROUND('Outboards dealer'!D45*'Курс дата'!$E$1,0)</f>
        <v>66300</v>
      </c>
      <c r="E49" s="221"/>
      <c r="F49" s="54" t="s">
        <v>179</v>
      </c>
      <c r="G49" s="50" t="s">
        <v>197</v>
      </c>
      <c r="H49" s="51"/>
      <c r="I49" s="209">
        <f>ROUND('Outboards dealer'!K45*'Курс дата'!$E$1,0)</f>
        <v>66560</v>
      </c>
      <c r="J49" s="105"/>
      <c r="K49" s="106"/>
      <c r="L49" s="135"/>
      <c r="M49" s="135"/>
      <c r="N49" s="58" t="s">
        <v>13</v>
      </c>
      <c r="O49" s="50">
        <v>112</v>
      </c>
      <c r="P49" s="186">
        <v>955</v>
      </c>
      <c r="Q49" s="187">
        <f>ROUND('Outboards dealer'!W45*'Курс дата'!$E$1,0)</f>
        <v>187200</v>
      </c>
      <c r="R49" s="195"/>
    </row>
    <row r="50" spans="1:18" s="111" customFormat="1" ht="11.4">
      <c r="A50" s="58" t="s">
        <v>88</v>
      </c>
      <c r="B50" s="60">
        <v>75</v>
      </c>
      <c r="C50" s="192">
        <v>644</v>
      </c>
      <c r="D50" s="193">
        <f>ROUND('Outboards dealer'!D46*'Курс дата'!$E$1,0)</f>
        <v>97994</v>
      </c>
      <c r="E50" s="221"/>
      <c r="F50" s="54" t="s">
        <v>180</v>
      </c>
      <c r="G50" s="50" t="s">
        <v>103</v>
      </c>
      <c r="H50" s="51"/>
      <c r="I50" s="209">
        <f>ROUND('Outboards dealer'!K46*'Курс дата'!$E$1,0)</f>
        <v>65520</v>
      </c>
      <c r="J50" s="105"/>
      <c r="K50" s="106"/>
      <c r="L50" s="135"/>
      <c r="M50" s="135"/>
      <c r="N50" s="77" t="s">
        <v>424</v>
      </c>
      <c r="O50" s="50">
        <v>120</v>
      </c>
      <c r="P50" s="186">
        <v>955</v>
      </c>
      <c r="Q50" s="187">
        <f>ROUND('Outboards dealer'!W46*'Курс дата'!$E$1,0)</f>
        <v>200200</v>
      </c>
      <c r="R50" s="195"/>
    </row>
    <row r="51" spans="1:18" s="111" customFormat="1" ht="11.4">
      <c r="A51" s="58" t="s">
        <v>89</v>
      </c>
      <c r="B51" s="50">
        <v>75</v>
      </c>
      <c r="C51" s="192">
        <v>644</v>
      </c>
      <c r="D51" s="193">
        <f>ROUND('Outboards dealer'!D47*'Курс дата'!$E$1,0)</f>
        <v>102674</v>
      </c>
      <c r="E51" s="221"/>
      <c r="F51" s="54" t="s">
        <v>181</v>
      </c>
      <c r="G51" s="50" t="s">
        <v>103</v>
      </c>
      <c r="H51" s="51"/>
      <c r="I51" s="209">
        <f>ROUND('Outboards dealer'!K47*'Курс дата'!$E$1,0)</f>
        <v>67340</v>
      </c>
      <c r="J51" s="105"/>
      <c r="K51" s="106"/>
      <c r="L51" s="135"/>
      <c r="M51" s="135"/>
      <c r="N51" s="226" t="s">
        <v>419</v>
      </c>
      <c r="O51" s="50">
        <v>163</v>
      </c>
      <c r="P51" s="186">
        <v>2100</v>
      </c>
      <c r="Q51" s="227">
        <f>ROUND('Outboards dealer'!W47*'Курс дата'!$E$1,0)</f>
        <v>239200</v>
      </c>
      <c r="R51" s="195"/>
    </row>
    <row r="52" spans="1:18" s="111" customFormat="1" ht="11.4">
      <c r="A52" s="58" t="s">
        <v>97</v>
      </c>
      <c r="B52" s="201">
        <v>100</v>
      </c>
      <c r="C52" s="192">
        <v>967</v>
      </c>
      <c r="D52" s="193">
        <f>ROUND('Outboards dealer'!D48*'Курс дата'!$E$1,0)</f>
        <v>106964</v>
      </c>
      <c r="E52" s="224"/>
      <c r="F52" s="54" t="s">
        <v>182</v>
      </c>
      <c r="G52" s="50" t="s">
        <v>196</v>
      </c>
      <c r="H52" s="51"/>
      <c r="I52" s="209">
        <f>ROUND('Outboards dealer'!K48*'Курс дата'!$E$1,0)</f>
        <v>73372</v>
      </c>
      <c r="J52" s="105"/>
      <c r="K52" s="106"/>
      <c r="L52" s="135"/>
      <c r="M52" s="135"/>
      <c r="N52" s="226" t="s">
        <v>420</v>
      </c>
      <c r="O52" s="50">
        <v>163</v>
      </c>
      <c r="P52" s="186">
        <v>2100</v>
      </c>
      <c r="Q52" s="227">
        <f>ROUND('Outboards dealer'!W48*'Курс дата'!$E$1,0)</f>
        <v>254800</v>
      </c>
      <c r="R52" s="195"/>
    </row>
    <row r="53" spans="1:18" s="111" customFormat="1" ht="12" thickBot="1">
      <c r="A53" s="58" t="s">
        <v>98</v>
      </c>
      <c r="B53" s="201">
        <v>100</v>
      </c>
      <c r="C53" s="192">
        <v>967</v>
      </c>
      <c r="D53" s="193">
        <f>ROUND('Outboards dealer'!D49*'Курс дата'!$E$1,0)</f>
        <v>119678</v>
      </c>
      <c r="E53" s="224"/>
      <c r="F53" s="54" t="s">
        <v>183</v>
      </c>
      <c r="G53" s="50" t="s">
        <v>196</v>
      </c>
      <c r="H53" s="51"/>
      <c r="I53" s="209">
        <f>ROUND('Outboards dealer'!K49*'Курс дата'!$E$1,0)</f>
        <v>74308</v>
      </c>
      <c r="J53" s="225"/>
      <c r="K53" s="106"/>
      <c r="L53" s="135"/>
      <c r="M53" s="135"/>
      <c r="N53" s="239" t="s">
        <v>45</v>
      </c>
      <c r="O53" s="50">
        <v>163</v>
      </c>
      <c r="P53" s="186">
        <v>2100</v>
      </c>
      <c r="Q53" s="227">
        <f>ROUND('Outboards dealer'!W49*'Курс дата'!$E$1,0)</f>
        <v>260000</v>
      </c>
      <c r="R53" s="195"/>
    </row>
    <row r="54" spans="1:18" s="111" customFormat="1" ht="11.4">
      <c r="A54" s="85"/>
      <c r="B54" s="86"/>
      <c r="C54" s="228"/>
      <c r="D54" s="229"/>
      <c r="E54" s="230"/>
      <c r="F54" s="54" t="s">
        <v>184</v>
      </c>
      <c r="G54" s="50" t="s">
        <v>196</v>
      </c>
      <c r="H54" s="51"/>
      <c r="I54" s="209">
        <f>ROUND('Outboards dealer'!K50*'Курс дата'!$E$1,0)</f>
        <v>74984</v>
      </c>
      <c r="J54" s="28"/>
      <c r="K54" s="106"/>
      <c r="L54" s="135"/>
      <c r="M54" s="135"/>
      <c r="N54" s="239" t="s">
        <v>46</v>
      </c>
      <c r="O54" s="50">
        <v>163</v>
      </c>
      <c r="P54" s="186">
        <v>2100</v>
      </c>
      <c r="Q54" s="227">
        <f>ROUND('Outboards dealer'!W50*'Курс дата'!$E$1,0)</f>
        <v>265200</v>
      </c>
      <c r="R54" s="195"/>
    </row>
    <row r="55" spans="1:18" s="111" customFormat="1" ht="13.2">
      <c r="A55" s="92" t="s">
        <v>129</v>
      </c>
      <c r="B55" s="93"/>
      <c r="C55" s="231"/>
      <c r="D55" s="232"/>
      <c r="E55" s="233"/>
      <c r="F55" s="54" t="s">
        <v>185</v>
      </c>
      <c r="G55" s="50" t="s">
        <v>197</v>
      </c>
      <c r="H55" s="51"/>
      <c r="I55" s="209">
        <f>ROUND('Outboards dealer'!K51*'Курс дата'!$E$1,0)</f>
        <v>78000</v>
      </c>
      <c r="J55" s="28"/>
      <c r="K55" s="106"/>
      <c r="L55" s="135"/>
      <c r="M55" s="135"/>
      <c r="N55" s="239" t="s">
        <v>421</v>
      </c>
      <c r="O55" s="50">
        <v>165</v>
      </c>
      <c r="P55" s="186">
        <v>2100</v>
      </c>
      <c r="Q55" s="227">
        <f>ROUND('Outboards dealer'!W51*'Курс дата'!$E$1,0)</f>
        <v>275600</v>
      </c>
      <c r="R55" s="195"/>
    </row>
    <row r="56" spans="1:18" s="111" customFormat="1" ht="13.8" thickBot="1">
      <c r="A56" s="34" t="s">
        <v>130</v>
      </c>
      <c r="B56" s="93"/>
      <c r="C56" s="231"/>
      <c r="D56" s="232"/>
      <c r="E56" s="233"/>
      <c r="F56" s="131" t="s">
        <v>186</v>
      </c>
      <c r="G56" s="103" t="s">
        <v>197</v>
      </c>
      <c r="H56" s="234"/>
      <c r="I56" s="235">
        <f>ROUND('Outboards dealer'!K52*'Курс дата'!$E$1,0)</f>
        <v>79352</v>
      </c>
      <c r="J56" s="225"/>
      <c r="K56" s="106"/>
      <c r="L56" s="135"/>
      <c r="M56" s="135"/>
      <c r="N56" s="681" t="s">
        <v>422</v>
      </c>
      <c r="O56" s="682">
        <v>181</v>
      </c>
      <c r="P56" s="683">
        <v>1732</v>
      </c>
      <c r="Q56" s="684">
        <f>ROUND('Outboards dealer'!W52*'Курс дата'!$E$1,0)</f>
        <v>284492</v>
      </c>
      <c r="R56" s="196">
        <f>ROUND('Outboards dealer'!X52*'Курс дата'!$E$1,0)</f>
        <v>208000</v>
      </c>
    </row>
    <row r="57" spans="1:18" s="111" customFormat="1" ht="12" thickBot="1">
      <c r="A57" s="98"/>
      <c r="B57" s="99"/>
      <c r="C57" s="236"/>
      <c r="D57" s="237"/>
      <c r="E57" s="238"/>
      <c r="F57" s="203" t="s">
        <v>200</v>
      </c>
      <c r="G57" s="204"/>
      <c r="H57" s="204"/>
      <c r="I57" s="205"/>
      <c r="J57" s="105"/>
      <c r="K57" s="106"/>
      <c r="L57" s="135"/>
      <c r="M57" s="135"/>
      <c r="N57" s="685" t="s">
        <v>423</v>
      </c>
      <c r="O57" s="682">
        <v>181</v>
      </c>
      <c r="P57" s="683">
        <v>1732</v>
      </c>
      <c r="Q57" s="684">
        <f>ROUND('Outboards dealer'!W53*'Курс дата'!$E$1,0)</f>
        <v>289796</v>
      </c>
      <c r="R57" s="196">
        <f>ROUND('Outboards dealer'!X53*'Курс дата'!$E$1,0)</f>
        <v>208000</v>
      </c>
    </row>
    <row r="58" spans="1:18" s="111" customFormat="1" ht="12" thickBot="1">
      <c r="A58" s="102" t="s">
        <v>99</v>
      </c>
      <c r="B58" s="103">
        <v>60</v>
      </c>
      <c r="C58" s="240">
        <v>430</v>
      </c>
      <c r="D58" s="223">
        <f>ROUND('Outboards dealer'!D54*'Курс дата'!$E$1,0)</f>
        <v>135018</v>
      </c>
      <c r="E58" s="241"/>
      <c r="F58" s="206" t="s">
        <v>187</v>
      </c>
      <c r="G58" s="45" t="s">
        <v>103</v>
      </c>
      <c r="H58" s="207"/>
      <c r="I58" s="208">
        <f>ROUND('Outboards dealer'!K54*'Курс дата'!$E$1,0)</f>
        <v>55484</v>
      </c>
      <c r="J58" s="105"/>
      <c r="K58" s="106"/>
      <c r="L58" s="135"/>
      <c r="M58" s="135"/>
      <c r="N58" s="58" t="s">
        <v>114</v>
      </c>
      <c r="O58" s="50">
        <v>206</v>
      </c>
      <c r="P58" s="186">
        <v>3000</v>
      </c>
      <c r="Q58" s="187">
        <f>ROUND('Outboards dealer'!W54*'Курс дата'!$E$1,0)</f>
        <v>325000</v>
      </c>
      <c r="R58" s="188"/>
    </row>
    <row r="59" spans="1:18" s="111" customFormat="1" ht="11.4">
      <c r="A59" s="65"/>
      <c r="B59" s="66"/>
      <c r="C59" s="66"/>
      <c r="D59" s="242"/>
      <c r="E59" s="177"/>
      <c r="F59" s="54" t="s">
        <v>188</v>
      </c>
      <c r="G59" s="50" t="s">
        <v>103</v>
      </c>
      <c r="H59" s="51"/>
      <c r="I59" s="209">
        <f>ROUND('Outboards dealer'!K55*'Курс дата'!$E$1,0)</f>
        <v>56420</v>
      </c>
      <c r="J59" s="145"/>
      <c r="K59" s="145"/>
      <c r="L59" s="145"/>
      <c r="M59" s="145"/>
      <c r="N59" s="58" t="s">
        <v>115</v>
      </c>
      <c r="O59" s="50">
        <v>206</v>
      </c>
      <c r="P59" s="186">
        <v>3000</v>
      </c>
      <c r="Q59" s="187">
        <f>ROUND('Outboards dealer'!W55*'Курс дата'!$E$1,0)</f>
        <v>325000</v>
      </c>
      <c r="R59" s="188"/>
    </row>
    <row r="60" spans="1:18" s="111" customFormat="1" ht="13.8" thickBot="1">
      <c r="A60" s="34" t="s">
        <v>128</v>
      </c>
      <c r="B60" s="72"/>
      <c r="C60" s="72"/>
      <c r="D60" s="243"/>
      <c r="E60" s="244"/>
      <c r="F60" s="54" t="s">
        <v>189</v>
      </c>
      <c r="G60" s="50" t="s">
        <v>196</v>
      </c>
      <c r="H60" s="51"/>
      <c r="I60" s="209">
        <f>ROUND('Outboards dealer'!K56*'Курс дата'!$E$1,0)</f>
        <v>57824</v>
      </c>
      <c r="K60" s="245"/>
      <c r="L60" s="245"/>
      <c r="M60" s="245"/>
      <c r="N60" s="102" t="s">
        <v>121</v>
      </c>
      <c r="O60" s="103">
        <v>206</v>
      </c>
      <c r="P60" s="251">
        <v>3000</v>
      </c>
      <c r="Q60" s="252">
        <f>ROUND('Outboards dealer'!W56*'Курс дата'!$E$1,0)</f>
        <v>338000</v>
      </c>
      <c r="R60" s="253"/>
    </row>
    <row r="61" spans="1:18" s="111" customFormat="1" ht="13.2">
      <c r="A61" s="34" t="s">
        <v>165</v>
      </c>
      <c r="B61" s="72"/>
      <c r="C61" s="72"/>
      <c r="D61" s="243"/>
      <c r="E61" s="244"/>
      <c r="F61" s="54" t="s">
        <v>190</v>
      </c>
      <c r="G61" s="50" t="s">
        <v>196</v>
      </c>
      <c r="H61" s="51"/>
      <c r="I61" s="209">
        <f>ROUND('Outboards dealer'!K57*'Курс дата'!$E$1,0)</f>
        <v>59176</v>
      </c>
      <c r="K61" s="127"/>
      <c r="L61" s="127"/>
      <c r="M61" s="127"/>
      <c r="N61" s="105"/>
      <c r="O61" s="106"/>
      <c r="P61" s="673"/>
      <c r="Q61" s="674"/>
      <c r="R61" s="107"/>
    </row>
    <row r="62" spans="1:18" s="111" customFormat="1" ht="12" thickBot="1">
      <c r="A62" s="73"/>
      <c r="B62" s="74"/>
      <c r="C62" s="74"/>
      <c r="D62" s="246"/>
      <c r="E62" s="247"/>
      <c r="F62" s="54" t="s">
        <v>191</v>
      </c>
      <c r="G62" s="50" t="s">
        <v>197</v>
      </c>
      <c r="H62" s="51"/>
      <c r="I62" s="209">
        <f>ROUND('Outboards dealer'!K58*'Курс дата'!$E$1,0)</f>
        <v>63804</v>
      </c>
      <c r="K62" s="28"/>
      <c r="L62" s="28"/>
      <c r="M62" s="28"/>
      <c r="N62" s="105"/>
      <c r="O62" s="106"/>
      <c r="P62" s="673"/>
      <c r="Q62" s="674"/>
      <c r="R62" s="107"/>
    </row>
    <row r="63" spans="1:18" s="254" customFormat="1" ht="12.75" customHeight="1" thickBot="1">
      <c r="A63" s="248" t="s">
        <v>199</v>
      </c>
      <c r="B63" s="204"/>
      <c r="C63" s="204"/>
      <c r="D63" s="249"/>
      <c r="E63" s="250"/>
      <c r="F63" s="54" t="s">
        <v>192</v>
      </c>
      <c r="G63" s="50" t="s">
        <v>197</v>
      </c>
      <c r="H63" s="51"/>
      <c r="I63" s="209">
        <f>ROUND('Outboards dealer'!K59*'Курс дата'!$E$1,0)</f>
        <v>64480</v>
      </c>
      <c r="J63" s="111"/>
      <c r="K63" s="28"/>
      <c r="L63" s="28"/>
      <c r="M63" s="28"/>
      <c r="N63" s="105"/>
      <c r="O63" s="106"/>
      <c r="P63" s="673"/>
      <c r="Q63" s="674"/>
      <c r="R63" s="107"/>
    </row>
    <row r="64" spans="1:18" s="254" customFormat="1" ht="12.75" customHeight="1">
      <c r="A64" s="206" t="s">
        <v>110</v>
      </c>
      <c r="B64" s="45" t="s">
        <v>103</v>
      </c>
      <c r="C64" s="207"/>
      <c r="D64" s="184">
        <f>ROUND('Outboards dealer'!D60*'Курс дата'!$E$1,0)</f>
        <v>5720</v>
      </c>
      <c r="E64" s="255"/>
      <c r="F64" s="54" t="s">
        <v>193</v>
      </c>
      <c r="G64" s="50" t="s">
        <v>103</v>
      </c>
      <c r="H64" s="51"/>
      <c r="I64" s="209">
        <f>ROUND('Outboards dealer'!K60*'Курс дата'!$E$1,0)</f>
        <v>66404</v>
      </c>
      <c r="J64" s="130" t="s">
        <v>132</v>
      </c>
      <c r="K64" s="28"/>
      <c r="L64" s="28"/>
      <c r="M64" s="28"/>
      <c r="N64" s="126"/>
      <c r="O64" s="161"/>
      <c r="P64" s="161"/>
      <c r="Q64" s="161"/>
      <c r="R64" s="161"/>
    </row>
    <row r="65" spans="1:18" s="254" customFormat="1" ht="12.75" customHeight="1">
      <c r="A65" s="54" t="s">
        <v>111</v>
      </c>
      <c r="B65" s="50" t="s">
        <v>103</v>
      </c>
      <c r="C65" s="51"/>
      <c r="D65" s="187">
        <f>ROUND('Outboards dealer'!D61*'Курс дата'!$E$1,0)</f>
        <v>6760</v>
      </c>
      <c r="E65" s="188"/>
      <c r="F65" s="54" t="s">
        <v>194</v>
      </c>
      <c r="G65" s="50" t="s">
        <v>196</v>
      </c>
      <c r="H65" s="51"/>
      <c r="I65" s="209">
        <f>ROUND('Outboards dealer'!K61*'Курс дата'!$E$1,0)</f>
        <v>68744</v>
      </c>
      <c r="J65" s="130" t="s">
        <v>133</v>
      </c>
      <c r="K65" s="28"/>
      <c r="L65" s="28"/>
      <c r="M65" s="28"/>
      <c r="N65" s="136" t="s">
        <v>146</v>
      </c>
      <c r="O65" s="161"/>
      <c r="P65" s="161"/>
      <c r="Q65" s="161"/>
      <c r="R65" s="161"/>
    </row>
    <row r="66" spans="1:18" s="254" customFormat="1" ht="12.75" customHeight="1" thickBot="1">
      <c r="A66" s="54" t="s">
        <v>112</v>
      </c>
      <c r="B66" s="50" t="s">
        <v>103</v>
      </c>
      <c r="C66" s="51"/>
      <c r="D66" s="187">
        <f>ROUND('Outboards dealer'!D62*'Курс дата'!$E$1,0)</f>
        <v>7670</v>
      </c>
      <c r="E66" s="188"/>
      <c r="F66" s="131" t="s">
        <v>195</v>
      </c>
      <c r="G66" s="103" t="s">
        <v>197</v>
      </c>
      <c r="H66" s="132"/>
      <c r="I66" s="235">
        <f>ROUND('Outboards dealer'!K62*'Курс дата'!$E$1,0)</f>
        <v>71032</v>
      </c>
      <c r="J66" s="130" t="s">
        <v>158</v>
      </c>
      <c r="K66" s="28"/>
      <c r="L66" s="28"/>
      <c r="M66" s="28"/>
      <c r="N66" s="126"/>
      <c r="O66" s="161"/>
      <c r="P66" s="161"/>
      <c r="Q66" s="161"/>
      <c r="R66" s="161"/>
    </row>
    <row r="67" spans="1:18" s="254" customFormat="1" ht="12.75" customHeight="1">
      <c r="A67" s="54" t="s">
        <v>113</v>
      </c>
      <c r="B67" s="50" t="s">
        <v>103</v>
      </c>
      <c r="C67" s="51"/>
      <c r="D67" s="187">
        <f>ROUND('Outboards dealer'!D63*'Курс дата'!$E$1,0)</f>
        <v>8580</v>
      </c>
      <c r="E67" s="188"/>
      <c r="F67" s="154"/>
      <c r="G67" s="167"/>
      <c r="H67" s="135"/>
      <c r="I67" s="135"/>
      <c r="J67" s="130" t="s">
        <v>140</v>
      </c>
      <c r="K67" s="28"/>
      <c r="L67" s="28"/>
      <c r="M67" s="28"/>
      <c r="N67" s="138" t="s">
        <v>119</v>
      </c>
      <c r="O67" s="161"/>
      <c r="P67" s="161"/>
      <c r="Q67" s="161"/>
      <c r="R67" s="161"/>
    </row>
    <row r="68" spans="1:18" s="254" customFormat="1" ht="12.75" customHeight="1">
      <c r="A68" s="54" t="s">
        <v>104</v>
      </c>
      <c r="B68" s="50" t="s">
        <v>103</v>
      </c>
      <c r="C68" s="51"/>
      <c r="D68" s="187">
        <f>ROUND('Outboards dealer'!D64*'Курс дата'!$E$1,0)</f>
        <v>11960</v>
      </c>
      <c r="E68" s="188"/>
      <c r="F68" s="154"/>
      <c r="G68" s="167"/>
      <c r="H68" s="135"/>
      <c r="I68" s="135"/>
      <c r="J68" s="130" t="s">
        <v>134</v>
      </c>
      <c r="K68" s="28"/>
      <c r="L68" s="28"/>
      <c r="M68" s="28"/>
      <c r="N68" s="126" t="s">
        <v>160</v>
      </c>
      <c r="O68" s="161"/>
      <c r="P68" s="161"/>
      <c r="Q68" s="161"/>
      <c r="R68" s="161"/>
    </row>
    <row r="69" spans="1:18" s="111" customFormat="1" ht="12">
      <c r="A69" s="54" t="s">
        <v>105</v>
      </c>
      <c r="B69" s="50" t="s">
        <v>103</v>
      </c>
      <c r="C69" s="51"/>
      <c r="D69" s="187">
        <f>ROUND('Outboards dealer'!D65*'Курс дата'!$E$1,0)</f>
        <v>12272</v>
      </c>
      <c r="E69" s="188"/>
      <c r="F69" s="154"/>
      <c r="G69" s="167"/>
      <c r="H69" s="135"/>
      <c r="I69" s="135"/>
      <c r="J69" s="130" t="s">
        <v>151</v>
      </c>
      <c r="K69" s="167"/>
      <c r="L69" s="135"/>
      <c r="M69" s="135"/>
      <c r="N69" s="126" t="s">
        <v>147</v>
      </c>
      <c r="O69" s="161"/>
      <c r="P69" s="161"/>
      <c r="Q69" s="161"/>
      <c r="R69" s="161"/>
    </row>
    <row r="70" spans="1:18" s="154" customFormat="1" ht="12">
      <c r="A70" s="54" t="s">
        <v>106</v>
      </c>
      <c r="B70" s="256" t="s">
        <v>103</v>
      </c>
      <c r="C70" s="51"/>
      <c r="D70" s="187">
        <f>ROUND('Outboards dealer'!D66*'Курс дата'!$E$1,0)</f>
        <v>15470</v>
      </c>
      <c r="E70" s="188"/>
      <c r="G70" s="167"/>
      <c r="H70" s="135"/>
      <c r="I70" s="140" t="s">
        <v>152</v>
      </c>
      <c r="J70" s="144" t="s">
        <v>141</v>
      </c>
      <c r="K70" s="167"/>
      <c r="L70" s="135"/>
      <c r="M70" s="135"/>
      <c r="N70" s="126" t="s">
        <v>159</v>
      </c>
      <c r="O70" s="161"/>
      <c r="P70" s="161"/>
      <c r="Q70" s="161"/>
      <c r="R70" s="161"/>
    </row>
    <row r="71" spans="1:18" s="154" customFormat="1" ht="12">
      <c r="A71" s="54" t="s">
        <v>107</v>
      </c>
      <c r="B71" s="50" t="s">
        <v>103</v>
      </c>
      <c r="C71" s="51"/>
      <c r="D71" s="187">
        <f>ROUND('Outboards dealer'!D67*'Курс дата'!$E$1,0)</f>
        <v>16484</v>
      </c>
      <c r="E71" s="188"/>
      <c r="G71" s="167"/>
      <c r="H71" s="135"/>
      <c r="I71" s="140" t="s">
        <v>135</v>
      </c>
      <c r="J71" s="150" t="s">
        <v>142</v>
      </c>
      <c r="K71" s="137"/>
      <c r="L71" s="137"/>
      <c r="M71" s="137"/>
      <c r="N71" s="126"/>
      <c r="O71" s="161"/>
      <c r="P71" s="161"/>
      <c r="Q71" s="161"/>
      <c r="R71" s="161"/>
    </row>
    <row r="72" spans="1:18" s="154" customFormat="1" ht="12.6" thickBot="1">
      <c r="A72" s="131" t="s">
        <v>108</v>
      </c>
      <c r="B72" s="103" t="s">
        <v>103</v>
      </c>
      <c r="C72" s="234"/>
      <c r="D72" s="257">
        <f>ROUND('Outboards dealer'!D68*'Курс дата'!$E$1,0)</f>
        <v>17212</v>
      </c>
      <c r="E72" s="258"/>
      <c r="H72" s="135"/>
      <c r="I72" s="143" t="s">
        <v>136</v>
      </c>
      <c r="J72" s="130" t="s">
        <v>143</v>
      </c>
      <c r="K72" s="141"/>
      <c r="L72" s="141"/>
      <c r="M72" s="141"/>
      <c r="N72" s="138" t="s">
        <v>118</v>
      </c>
      <c r="O72" s="161"/>
      <c r="P72" s="161"/>
      <c r="Q72" s="161"/>
      <c r="R72" s="161"/>
    </row>
    <row r="73" spans="1:18" s="154" customFormat="1" ht="12.6" thickBot="1">
      <c r="A73" s="248" t="s">
        <v>200</v>
      </c>
      <c r="B73" s="204"/>
      <c r="C73" s="204"/>
      <c r="D73" s="249"/>
      <c r="E73" s="250"/>
      <c r="H73" s="135"/>
      <c r="I73" s="140" t="s">
        <v>138</v>
      </c>
      <c r="J73" s="130" t="s">
        <v>139</v>
      </c>
      <c r="K73" s="127"/>
      <c r="L73" s="127"/>
      <c r="M73" s="127"/>
      <c r="N73" s="126" t="s">
        <v>160</v>
      </c>
      <c r="O73" s="161"/>
      <c r="P73" s="161"/>
      <c r="Q73" s="161"/>
      <c r="R73" s="161"/>
    </row>
    <row r="74" spans="1:18" s="154" customFormat="1" ht="12">
      <c r="A74" s="206" t="s">
        <v>116</v>
      </c>
      <c r="B74" s="45" t="s">
        <v>103</v>
      </c>
      <c r="C74" s="207"/>
      <c r="D74" s="184">
        <f>ROUND('Outboards dealer'!D70*'Курс дата'!$E$1,0)</f>
        <v>16510</v>
      </c>
      <c r="E74" s="255"/>
      <c r="H74" s="135"/>
      <c r="I74" s="140" t="s">
        <v>157</v>
      </c>
      <c r="J74" s="154" t="s">
        <v>413</v>
      </c>
      <c r="K74" s="127"/>
      <c r="L74" s="127"/>
      <c r="M74" s="127"/>
      <c r="N74" s="126" t="s">
        <v>148</v>
      </c>
      <c r="O74" s="161"/>
      <c r="P74" s="161"/>
      <c r="Q74" s="161"/>
      <c r="R74" s="161"/>
    </row>
    <row r="75" spans="1:18" s="154" customFormat="1" ht="12.6" thickBot="1">
      <c r="A75" s="131" t="s">
        <v>117</v>
      </c>
      <c r="B75" s="103" t="s">
        <v>103</v>
      </c>
      <c r="C75" s="132"/>
      <c r="D75" s="252">
        <f>ROUND('Outboards dealer'!D71*'Курс дата'!$E$1,0)</f>
        <v>17602</v>
      </c>
      <c r="E75" s="253"/>
      <c r="H75" s="135"/>
      <c r="I75" s="140" t="s">
        <v>139</v>
      </c>
      <c r="J75" s="154" t="s">
        <v>414</v>
      </c>
      <c r="K75" s="127"/>
      <c r="L75" s="127"/>
      <c r="M75" s="127"/>
      <c r="N75" s="126" t="s">
        <v>159</v>
      </c>
      <c r="O75" s="161"/>
      <c r="P75" s="161"/>
      <c r="Q75" s="161"/>
      <c r="R75" s="161"/>
    </row>
    <row r="76" spans="1:18" s="154" customFormat="1" ht="12">
      <c r="B76" s="126"/>
      <c r="C76" s="126"/>
      <c r="D76" s="126"/>
      <c r="E76" s="126"/>
      <c r="H76" s="135"/>
      <c r="I76" s="153" t="s">
        <v>208</v>
      </c>
      <c r="K76" s="167"/>
      <c r="L76" s="107"/>
      <c r="M76" s="107"/>
      <c r="N76" s="126"/>
      <c r="O76" s="127"/>
      <c r="P76" s="127"/>
      <c r="Q76" s="127"/>
      <c r="R76" s="127"/>
    </row>
    <row r="77" spans="1:18" s="154" customFormat="1" ht="12">
      <c r="B77" s="167"/>
      <c r="C77" s="135"/>
      <c r="D77" s="135"/>
      <c r="E77" s="135"/>
      <c r="H77" s="135"/>
      <c r="I77" s="153" t="s">
        <v>209</v>
      </c>
      <c r="J77" s="152" t="s">
        <v>153</v>
      </c>
      <c r="K77" s="137"/>
      <c r="L77" s="137"/>
      <c r="M77" s="137"/>
      <c r="N77" s="138" t="s">
        <v>120</v>
      </c>
      <c r="O77" s="145"/>
      <c r="P77" s="145"/>
      <c r="Q77" s="145"/>
      <c r="R77" s="145"/>
    </row>
    <row r="78" spans="1:18" s="154" customFormat="1" ht="12">
      <c r="C78" s="135"/>
      <c r="D78" s="156"/>
      <c r="E78" s="156"/>
      <c r="H78" s="135"/>
      <c r="J78" s="130" t="s">
        <v>154</v>
      </c>
      <c r="K78" s="127"/>
      <c r="L78" s="127"/>
      <c r="M78" s="127"/>
      <c r="N78" s="126" t="s">
        <v>161</v>
      </c>
      <c r="O78" s="141"/>
      <c r="P78" s="141"/>
      <c r="Q78" s="141"/>
      <c r="R78" s="141"/>
    </row>
    <row r="79" spans="1:18" s="154" customFormat="1" ht="12">
      <c r="C79" s="137"/>
      <c r="D79" s="156"/>
      <c r="E79" s="156" t="s">
        <v>201</v>
      </c>
      <c r="H79" s="135"/>
      <c r="I79" s="158" t="s">
        <v>153</v>
      </c>
      <c r="J79" s="130" t="s">
        <v>155</v>
      </c>
      <c r="K79" s="127"/>
      <c r="L79" s="127"/>
      <c r="M79" s="127"/>
      <c r="N79" s="126" t="s">
        <v>149</v>
      </c>
      <c r="O79" s="127"/>
      <c r="P79" s="127"/>
      <c r="Q79" s="127"/>
      <c r="R79" s="127"/>
    </row>
    <row r="80" spans="1:18" s="154" customFormat="1" ht="12">
      <c r="C80" s="141"/>
      <c r="D80" s="156"/>
      <c r="E80" s="156" t="s">
        <v>202</v>
      </c>
      <c r="H80" s="135"/>
      <c r="I80" s="140" t="s">
        <v>154</v>
      </c>
      <c r="J80" s="130" t="s">
        <v>156</v>
      </c>
      <c r="K80" s="127"/>
      <c r="L80" s="127"/>
      <c r="M80" s="127"/>
      <c r="N80" s="126" t="s">
        <v>425</v>
      </c>
      <c r="O80" s="28"/>
      <c r="P80" s="28"/>
      <c r="Q80" s="28"/>
      <c r="R80" s="28"/>
    </row>
    <row r="81" spans="1:18" s="111" customFormat="1" ht="12">
      <c r="C81" s="127"/>
      <c r="D81" s="156"/>
      <c r="E81" s="156" t="s">
        <v>203</v>
      </c>
      <c r="H81" s="135"/>
      <c r="I81" s="140" t="s">
        <v>155</v>
      </c>
      <c r="J81" s="130"/>
      <c r="K81" s="126"/>
      <c r="L81" s="126"/>
      <c r="M81" s="126"/>
      <c r="O81" s="167"/>
      <c r="P81" s="107"/>
      <c r="Q81" s="107"/>
      <c r="R81" s="107"/>
    </row>
    <row r="82" spans="1:18" s="111" customFormat="1" ht="12">
      <c r="C82" s="127"/>
      <c r="D82" s="156"/>
      <c r="E82" s="156" t="s">
        <v>204</v>
      </c>
      <c r="H82" s="135"/>
      <c r="I82" s="140" t="s">
        <v>156</v>
      </c>
      <c r="J82" s="28"/>
      <c r="K82" s="28"/>
      <c r="L82" s="28"/>
      <c r="M82" s="28"/>
      <c r="N82" s="166"/>
      <c r="O82" s="167"/>
      <c r="P82" s="107"/>
      <c r="Q82" s="107"/>
      <c r="R82" s="107"/>
    </row>
    <row r="83" spans="1:18" s="111" customFormat="1" ht="11.4">
      <c r="A83" s="168" t="str">
        <f>"ціни дійсні з "&amp;'Курс дата'!A3</f>
        <v>ціни дійсні з 08.02.2016</v>
      </c>
      <c r="B83" s="139"/>
      <c r="C83" s="139"/>
      <c r="D83" s="139"/>
      <c r="E83" s="139"/>
      <c r="F83" s="28"/>
      <c r="G83" s="28"/>
      <c r="H83" s="28"/>
      <c r="J83" s="168" t="str">
        <f>A83</f>
        <v>ціни дійсні з 08.02.2016</v>
      </c>
      <c r="K83" s="28"/>
      <c r="L83" s="28"/>
      <c r="M83" s="28"/>
      <c r="N83" s="28"/>
      <c r="O83" s="28"/>
      <c r="P83" s="28"/>
      <c r="Q83" s="28"/>
      <c r="R83" s="28"/>
    </row>
    <row r="84" spans="1:18" s="111" customFormat="1" ht="11.4">
      <c r="A84" s="127"/>
      <c r="B84" s="28"/>
      <c r="C84" s="28"/>
      <c r="D84" s="28"/>
      <c r="E84" s="28"/>
      <c r="F84" s="28"/>
      <c r="G84" s="28"/>
      <c r="H84" s="28"/>
      <c r="J84" s="127"/>
      <c r="K84" s="28"/>
      <c r="L84" s="28"/>
      <c r="M84" s="28"/>
      <c r="N84" s="28"/>
      <c r="O84" s="28"/>
      <c r="P84" s="28"/>
      <c r="Q84" s="28"/>
      <c r="R84" s="28"/>
    </row>
    <row r="85" spans="1:18" s="111" customFormat="1" ht="13.2">
      <c r="A85" s="259" t="s">
        <v>167</v>
      </c>
      <c r="B85" s="28"/>
      <c r="C85" s="28"/>
      <c r="D85" s="28"/>
      <c r="E85" s="28"/>
      <c r="F85" s="28"/>
      <c r="G85" s="28"/>
      <c r="H85" s="28"/>
      <c r="J85" s="260" t="str">
        <f>A85</f>
        <v xml:space="preserve">* - вагу вказано для самої легкої версіі моделі, без урахування моторної оливи, оснастки та гребного гвинта.   </v>
      </c>
      <c r="K85" s="28"/>
      <c r="L85" s="28"/>
      <c r="M85" s="28"/>
      <c r="N85" s="28"/>
      <c r="O85" s="28"/>
      <c r="P85" s="28"/>
      <c r="Q85" s="28"/>
      <c r="R85" s="28"/>
    </row>
    <row r="86" spans="1:18" s="111" customFormat="1" ht="13.2">
      <c r="A86" s="260" t="s">
        <v>137</v>
      </c>
      <c r="B86" s="28"/>
      <c r="C86" s="28"/>
      <c r="D86" s="28"/>
      <c r="E86" s="28"/>
      <c r="F86" s="28"/>
      <c r="G86" s="28"/>
      <c r="H86" s="28"/>
      <c r="I86" s="28"/>
      <c r="J86" s="260" t="str">
        <f>A86</f>
        <v xml:space="preserve">** - тільки на чотиритактні двигуни, Verado та двотактні Optimax.   </v>
      </c>
      <c r="K86" s="28"/>
      <c r="L86" s="28"/>
      <c r="M86" s="28"/>
      <c r="N86" s="28"/>
      <c r="O86" s="28"/>
      <c r="P86" s="28"/>
      <c r="Q86" s="28"/>
      <c r="R86" s="28"/>
    </row>
    <row r="87" spans="1:18" s="111" customFormat="1" ht="13.2">
      <c r="A87" s="260" t="s">
        <v>144</v>
      </c>
      <c r="B87" s="28"/>
      <c r="C87" s="28"/>
      <c r="D87" s="28"/>
      <c r="E87" s="28"/>
      <c r="F87" s="28"/>
      <c r="G87" s="28"/>
      <c r="H87" s="28"/>
      <c r="I87" s="28"/>
      <c r="J87" s="260" t="str">
        <f>A87</f>
        <v xml:space="preserve">       На інші двигуни поширюється 3-х річна гарантія.   </v>
      </c>
      <c r="K87" s="28"/>
      <c r="L87" s="28"/>
      <c r="M87" s="28"/>
      <c r="N87" s="28"/>
      <c r="O87" s="28"/>
      <c r="P87" s="28"/>
      <c r="Q87" s="28"/>
      <c r="R87" s="28"/>
    </row>
    <row r="88" spans="1:18" s="111" customFormat="1" ht="13.2">
      <c r="A88" s="260" t="s">
        <v>417</v>
      </c>
      <c r="B88" s="28"/>
      <c r="C88" s="28"/>
      <c r="D88" s="28"/>
      <c r="E88" s="28"/>
      <c r="F88" s="28"/>
      <c r="G88" s="28"/>
      <c r="H88" s="28"/>
      <c r="I88" s="28"/>
      <c r="J88" s="260" t="str">
        <f>A88</f>
        <v>*** - Акція дійсна з 20.01.2015 по 31.12.2015. Кількість двигунів обмежена.</v>
      </c>
      <c r="K88" s="28"/>
      <c r="L88" s="28"/>
      <c r="M88" s="28"/>
      <c r="N88" s="28"/>
      <c r="O88" s="28"/>
      <c r="P88" s="28"/>
      <c r="Q88" s="28"/>
      <c r="R88" s="28"/>
    </row>
    <row r="89" spans="1:18" s="111" customFormat="1" ht="13.2">
      <c r="A89" s="259"/>
      <c r="B89" s="28"/>
      <c r="C89" s="28"/>
      <c r="D89" s="28"/>
      <c r="E89" s="28"/>
      <c r="F89" s="28"/>
      <c r="G89" s="28"/>
      <c r="H89" s="28"/>
      <c r="I89" s="28"/>
      <c r="J89" s="259"/>
      <c r="K89" s="28"/>
      <c r="L89" s="28"/>
      <c r="M89" s="28"/>
      <c r="N89" s="28"/>
      <c r="O89" s="28"/>
      <c r="P89" s="28"/>
      <c r="Q89" s="28"/>
      <c r="R89" s="28"/>
    </row>
    <row r="90" spans="1:18" s="111" customFormat="1" ht="11.4">
      <c r="A90" s="127" t="s">
        <v>145</v>
      </c>
      <c r="B90" s="28"/>
      <c r="C90" s="28"/>
      <c r="D90" s="28"/>
      <c r="E90" s="28"/>
      <c r="F90" s="28"/>
      <c r="G90" s="28"/>
      <c r="H90" s="28"/>
      <c r="I90" s="28"/>
      <c r="J90" s="127" t="s">
        <v>145</v>
      </c>
      <c r="K90" s="28"/>
      <c r="L90" s="28"/>
      <c r="M90" s="28"/>
      <c r="N90" s="28"/>
      <c r="O90" s="28"/>
      <c r="P90" s="28"/>
      <c r="Q90" s="28"/>
      <c r="R90" s="28"/>
    </row>
    <row r="91" spans="1:18" s="111" customForma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111" customForma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11" customForma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111" customForma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111" customForma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111" customForma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111" customForma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111" customForma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111" customForma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11" customForma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111" customForma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11" customForma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111" customForma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111" customForma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111" customForma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111" customForma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111" customForma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s="111" customForma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111" customForma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111" customForma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11" customForma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111" customForma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111" customForma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111" customForma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111" customForma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111" customForma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111" customForma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111" customForma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111" customForma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111" customForma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111" customForma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111" customForma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111" customForma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111" customForma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111" customForma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111" customForma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111" customFormat="1">
      <c r="A127" s="28"/>
      <c r="B127" s="28"/>
      <c r="C127" s="28"/>
      <c r="D127" s="28"/>
      <c r="E127" s="28"/>
      <c r="F127" s="10"/>
      <c r="G127" s="10"/>
      <c r="H127" s="10"/>
      <c r="I127" s="10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111" customFormat="1">
      <c r="A128" s="28"/>
      <c r="B128" s="28"/>
      <c r="C128" s="28"/>
      <c r="D128" s="28"/>
      <c r="E128" s="28"/>
      <c r="F128" s="10"/>
      <c r="G128" s="10"/>
      <c r="H128" s="10"/>
      <c r="I128" s="10"/>
      <c r="J128" s="28"/>
      <c r="K128" s="10"/>
      <c r="L128" s="10"/>
      <c r="M128" s="10"/>
      <c r="N128" s="28"/>
      <c r="O128" s="28"/>
      <c r="P128" s="28"/>
      <c r="Q128" s="28"/>
      <c r="R128" s="28"/>
    </row>
    <row r="129" spans="1:18" s="111" customFormat="1">
      <c r="A129" s="10"/>
      <c r="B129" s="28"/>
      <c r="C129" s="28"/>
      <c r="D129" s="28"/>
      <c r="E129" s="28"/>
      <c r="F129" s="10"/>
      <c r="G129" s="10"/>
      <c r="H129" s="10"/>
      <c r="I129" s="10"/>
      <c r="J129" s="28"/>
      <c r="K129" s="10"/>
      <c r="L129" s="10"/>
      <c r="M129" s="10"/>
      <c r="N129" s="28"/>
      <c r="O129" s="28"/>
      <c r="P129" s="28"/>
      <c r="Q129" s="28"/>
      <c r="R129" s="28"/>
    </row>
    <row r="130" spans="1:18" s="111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28"/>
      <c r="K130" s="10"/>
      <c r="L130" s="10"/>
      <c r="M130" s="10"/>
      <c r="N130" s="28"/>
      <c r="O130" s="28"/>
      <c r="P130" s="28"/>
      <c r="Q130" s="28"/>
      <c r="R130" s="28"/>
    </row>
    <row r="131" spans="1:18" s="111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28"/>
      <c r="O131" s="28"/>
      <c r="P131" s="28"/>
      <c r="Q131" s="28"/>
      <c r="R131" s="28"/>
    </row>
    <row r="132" spans="1:18" s="111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28"/>
      <c r="O132" s="28"/>
      <c r="P132" s="28"/>
      <c r="Q132" s="28"/>
      <c r="R132" s="28"/>
    </row>
    <row r="133" spans="1:18" s="111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28"/>
      <c r="O133" s="28"/>
      <c r="P133" s="28"/>
      <c r="Q133" s="28"/>
      <c r="R133" s="28"/>
    </row>
    <row r="134" spans="1:18" s="111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28"/>
      <c r="O134" s="28"/>
      <c r="P134" s="28"/>
      <c r="Q134" s="28"/>
      <c r="R134" s="28"/>
    </row>
    <row r="135" spans="1:18" s="111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28"/>
      <c r="O135" s="28"/>
      <c r="P135" s="28"/>
      <c r="Q135" s="28"/>
      <c r="R135" s="28"/>
    </row>
    <row r="136" spans="1:18">
      <c r="N136" s="28"/>
      <c r="O136" s="28"/>
      <c r="P136" s="28"/>
      <c r="Q136" s="28"/>
      <c r="R136" s="28"/>
    </row>
    <row r="137" spans="1:18">
      <c r="N137" s="28"/>
      <c r="O137" s="28"/>
      <c r="P137" s="28"/>
      <c r="Q137" s="28"/>
      <c r="R137" s="28"/>
    </row>
    <row r="138" spans="1:18">
      <c r="N138" s="28"/>
      <c r="O138" s="28"/>
      <c r="P138" s="28"/>
      <c r="Q138" s="28"/>
      <c r="R138" s="28"/>
    </row>
    <row r="139" spans="1:18">
      <c r="N139" s="28"/>
      <c r="O139" s="28"/>
      <c r="P139" s="28"/>
      <c r="Q139" s="28"/>
      <c r="R139" s="28"/>
    </row>
    <row r="140" spans="1:18">
      <c r="N140" s="28"/>
      <c r="O140" s="28"/>
      <c r="P140" s="28"/>
      <c r="Q140" s="28"/>
      <c r="R140" s="28"/>
    </row>
    <row r="141" spans="1:18">
      <c r="N141" s="28"/>
      <c r="O141" s="28"/>
      <c r="P141" s="28"/>
      <c r="Q141" s="28"/>
      <c r="R141" s="28"/>
    </row>
    <row r="142" spans="1:18">
      <c r="N142" s="28"/>
      <c r="O142" s="28"/>
      <c r="P142" s="28"/>
      <c r="Q142" s="28"/>
      <c r="R142" s="28"/>
    </row>
    <row r="143" spans="1:18">
      <c r="N143" s="28"/>
      <c r="O143" s="28"/>
      <c r="P143" s="28"/>
      <c r="Q143" s="28"/>
      <c r="R143" s="28"/>
    </row>
    <row r="144" spans="1:18">
      <c r="N144" s="28"/>
      <c r="O144" s="28"/>
      <c r="P144" s="28"/>
      <c r="Q144" s="28"/>
      <c r="R144" s="28"/>
    </row>
    <row r="145" spans="14:18">
      <c r="N145" s="28"/>
      <c r="O145" s="28"/>
      <c r="P145" s="28"/>
      <c r="Q145" s="28"/>
      <c r="R145" s="28"/>
    </row>
  </sheetData>
  <sheetProtection algorithmName="SHA-512" hashValue="tBBUZFAK365RuTWzchYi9nS9sa9HITzxbBSlxz79Fq9A+iwp617hXbTA3jppwxvkd5uWkCsMDxlr2jm7vSZupg==" saltValue="zEELy1ufZbThZ+cSBZ8LNg==" spinCount="100000" sheet="1" objects="1" scenarios="1"/>
  <protectedRanges>
    <protectedRange sqref="A90 J90" name="сервис"/>
    <protectedRange sqref="A10:E15" name="адрес"/>
  </protectedRanges>
  <phoneticPr fontId="1" type="noConversion"/>
  <hyperlinks>
    <hyperlink ref="J15" r:id="rId1" display="www.mercury-motor.com.ua"/>
    <hyperlink ref="J14" r:id="rId2" display="mercury@adventureland.com.ua"/>
  </hyperlinks>
  <printOptions horizontalCentered="1"/>
  <pageMargins left="0.31" right="0.24" top="0.23622047244094491" bottom="0.4" header="0.11811023622047245" footer="0.15748031496062992"/>
  <pageSetup paperSize="9" scale="71" fitToWidth="2" orientation="portrait" horizontalDpi="300" verticalDpi="300" r:id="rId3"/>
  <headerFooter alignWithMargins="0">
    <oddFooter>&amp;C&amp;"Arial Cyr,полужирный"&amp;12
Прайс-лист може бути змінено</oddFooter>
  </headerFooter>
  <colBreaks count="1" manualBreakCount="1">
    <brk id="9" max="88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view="pageBreakPreview" zoomScale="75" zoomScaleNormal="100" zoomScaleSheetLayoutView="75" workbookViewId="0">
      <selection activeCell="C29" sqref="C29"/>
    </sheetView>
  </sheetViews>
  <sheetFormatPr defaultColWidth="11.44140625" defaultRowHeight="13.2"/>
  <cols>
    <col min="1" max="1" width="26.33203125" style="284" customWidth="1"/>
    <col min="2" max="2" width="11.33203125" style="285" customWidth="1"/>
    <col min="3" max="3" width="10.88671875" style="285" bestFit="1" customWidth="1"/>
    <col min="4" max="4" width="9.88671875" style="285" customWidth="1"/>
    <col min="5" max="5" width="10.44140625" style="285" bestFit="1" customWidth="1"/>
    <col min="6" max="8" width="11.5546875" style="285" customWidth="1"/>
    <col min="9" max="9" width="13.109375" style="285" bestFit="1" customWidth="1"/>
    <col min="10" max="10" width="12.6640625" style="285" customWidth="1"/>
    <col min="11" max="11" width="13" style="285" customWidth="1"/>
    <col min="12" max="12" width="11.44140625" style="284"/>
    <col min="13" max="13" width="12.6640625" style="285" customWidth="1"/>
    <col min="14" max="14" width="13.44140625" style="285" customWidth="1"/>
    <col min="15" max="15" width="10.44140625" style="285" customWidth="1"/>
    <col min="16" max="16" width="11.5546875" style="285" customWidth="1"/>
    <col min="17" max="17" width="13" style="285" customWidth="1"/>
    <col min="18" max="19" width="11.44140625" style="284"/>
    <col min="20" max="20" width="9.44140625" style="285" hidden="1" customWidth="1"/>
    <col min="21" max="21" width="11.109375" style="285" hidden="1" customWidth="1"/>
    <col min="22" max="22" width="11.6640625" style="285" hidden="1" customWidth="1"/>
    <col min="23" max="23" width="12.33203125" style="285" hidden="1" customWidth="1"/>
    <col min="24" max="24" width="13.109375" style="285" hidden="1" customWidth="1"/>
    <col min="25" max="27" width="13.109375" style="284" hidden="1" customWidth="1"/>
    <col min="28" max="28" width="12.44140625" style="284" hidden="1" customWidth="1"/>
    <col min="29" max="29" width="10.6640625" style="284" hidden="1" customWidth="1"/>
    <col min="30" max="30" width="12.5546875" style="284" hidden="1" customWidth="1"/>
    <col min="31" max="31" width="14.5546875" style="284" hidden="1" customWidth="1"/>
    <col min="32" max="32" width="9.88671875" style="284" hidden="1" customWidth="1"/>
    <col min="33" max="16384" width="11.44140625" style="284"/>
  </cols>
  <sheetData>
    <row r="1" spans="1:32" s="261" customFormat="1">
      <c r="B1" s="262"/>
      <c r="C1" s="262"/>
      <c r="D1" s="262"/>
      <c r="E1" s="262"/>
      <c r="F1" s="263"/>
      <c r="G1" s="264" t="s">
        <v>210</v>
      </c>
      <c r="I1" s="265"/>
      <c r="J1" s="265"/>
      <c r="K1" s="263"/>
      <c r="L1" s="263"/>
      <c r="M1" s="263"/>
      <c r="N1" s="263"/>
      <c r="O1" s="263"/>
      <c r="P1" s="262"/>
      <c r="Q1" s="265"/>
      <c r="R1" s="266">
        <f>'Курс дата'!E1</f>
        <v>26</v>
      </c>
      <c r="S1" s="266">
        <v>1</v>
      </c>
      <c r="V1" s="265"/>
      <c r="W1" s="265"/>
      <c r="X1" s="265"/>
      <c r="Y1" s="267"/>
      <c r="Z1" s="267"/>
      <c r="AA1" s="267"/>
      <c r="AB1" s="267"/>
      <c r="AC1" s="267"/>
    </row>
    <row r="2" spans="1:32" s="261" customFormat="1">
      <c r="B2" s="262"/>
      <c r="C2" s="262"/>
      <c r="D2" s="262"/>
      <c r="E2" s="262"/>
      <c r="F2" s="263"/>
      <c r="G2" s="264" t="s">
        <v>211</v>
      </c>
      <c r="I2" s="265"/>
      <c r="J2" s="265"/>
      <c r="K2" s="263"/>
      <c r="L2" s="263"/>
      <c r="M2" s="263"/>
      <c r="N2" s="263"/>
      <c r="O2" s="263"/>
      <c r="P2" s="262"/>
      <c r="Q2" s="265"/>
      <c r="R2" s="268" t="s">
        <v>392</v>
      </c>
      <c r="S2" s="268" t="s">
        <v>393</v>
      </c>
      <c r="V2" s="265"/>
      <c r="W2" s="265"/>
      <c r="X2" s="265"/>
      <c r="Y2" s="267"/>
      <c r="Z2" s="267"/>
      <c r="AA2" s="267"/>
      <c r="AB2" s="267"/>
      <c r="AC2" s="267"/>
    </row>
    <row r="3" spans="1:32" s="261" customFormat="1">
      <c r="B3" s="262"/>
      <c r="C3" s="262"/>
      <c r="D3" s="262"/>
      <c r="E3" s="262"/>
      <c r="F3" s="263"/>
      <c r="G3" s="264" t="s">
        <v>212</v>
      </c>
      <c r="I3" s="265"/>
      <c r="J3" s="265"/>
      <c r="K3" s="269" t="str">
        <f>IF(S1=1,"Роздрібні ціни","Дилерські ціни")</f>
        <v>Роздрібні ціни</v>
      </c>
      <c r="L3" s="270"/>
      <c r="M3" s="271" t="str">
        <f>IF(R1=1," USD. з ПДВ"," грн. з ПДВ")</f>
        <v xml:space="preserve"> грн. з ПДВ</v>
      </c>
      <c r="P3" s="262"/>
      <c r="Q3" s="265"/>
      <c r="R3" s="267"/>
      <c r="S3" s="267"/>
      <c r="T3" s="265"/>
      <c r="U3" s="265"/>
      <c r="V3" s="265"/>
      <c r="W3" s="265"/>
      <c r="X3" s="265"/>
      <c r="Y3" s="267"/>
      <c r="Z3" s="267"/>
      <c r="AA3" s="267"/>
      <c r="AB3" s="267"/>
      <c r="AC3" s="267"/>
    </row>
    <row r="4" spans="1:32" s="261" customFormat="1">
      <c r="B4" s="262"/>
      <c r="C4" s="262"/>
      <c r="D4" s="262"/>
      <c r="E4" s="262"/>
      <c r="F4" s="263"/>
      <c r="G4" s="264" t="s">
        <v>213</v>
      </c>
      <c r="I4" s="265"/>
      <c r="J4" s="265"/>
      <c r="K4" s="269" t="str">
        <f>"Дісні з "&amp;'Курс дата'!A3</f>
        <v>Дісні з 08.02.2016</v>
      </c>
      <c r="L4" s="272"/>
      <c r="M4" s="273"/>
      <c r="P4" s="262"/>
      <c r="Q4" s="265"/>
      <c r="R4" s="267"/>
      <c r="S4" s="267"/>
      <c r="T4" s="265"/>
      <c r="U4" s="265"/>
      <c r="V4" s="265"/>
      <c r="W4" s="265"/>
      <c r="X4" s="265"/>
      <c r="Y4" s="267"/>
      <c r="Z4" s="267"/>
      <c r="AA4" s="267"/>
      <c r="AB4" s="267"/>
      <c r="AC4" s="267"/>
    </row>
    <row r="5" spans="1:32" s="261" customFormat="1">
      <c r="B5" s="262"/>
      <c r="C5" s="262"/>
      <c r="D5" s="262"/>
      <c r="E5" s="262"/>
      <c r="F5" s="263"/>
      <c r="G5" s="264" t="s">
        <v>90</v>
      </c>
      <c r="I5" s="265"/>
      <c r="J5" s="265"/>
      <c r="K5" s="263"/>
      <c r="L5" s="263"/>
      <c r="M5" s="263"/>
      <c r="N5" s="263"/>
      <c r="O5" s="263"/>
      <c r="P5" s="262"/>
      <c r="Q5" s="265"/>
      <c r="R5" s="267"/>
      <c r="S5" s="267"/>
      <c r="T5" s="265"/>
      <c r="U5" s="265"/>
      <c r="V5" s="265"/>
      <c r="W5" s="265"/>
      <c r="X5" s="265"/>
      <c r="Y5" s="267"/>
      <c r="Z5" s="267"/>
      <c r="AA5" s="267"/>
      <c r="AB5" s="267"/>
      <c r="AC5" s="267"/>
    </row>
    <row r="6" spans="1:32" s="261" customFormat="1">
      <c r="B6" s="262"/>
      <c r="C6" s="262"/>
      <c r="D6" s="262"/>
      <c r="E6" s="262"/>
      <c r="F6" s="263"/>
      <c r="G6" s="264" t="s">
        <v>59</v>
      </c>
      <c r="I6" s="265"/>
      <c r="J6" s="265"/>
      <c r="N6" s="263"/>
      <c r="O6" s="263"/>
      <c r="P6" s="262"/>
      <c r="Q6" s="267"/>
      <c r="R6" s="265"/>
      <c r="S6" s="265"/>
      <c r="T6" s="265"/>
      <c r="U6" s="265"/>
      <c r="V6" s="265"/>
      <c r="W6" s="265"/>
      <c r="X6" s="267"/>
      <c r="Y6" s="267"/>
      <c r="Z6" s="267"/>
      <c r="AA6" s="267"/>
      <c r="AB6" s="267"/>
      <c r="AC6" s="267"/>
    </row>
    <row r="7" spans="1:32" s="277" customFormat="1" ht="4.5" customHeight="1" thickBot="1">
      <c r="A7" s="274"/>
      <c r="B7" s="275"/>
      <c r="C7" s="275"/>
      <c r="D7" s="275"/>
      <c r="E7" s="275"/>
      <c r="F7" s="276"/>
      <c r="G7" s="276"/>
      <c r="H7" s="276"/>
      <c r="I7" s="276"/>
      <c r="J7" s="276"/>
      <c r="K7" s="276"/>
      <c r="M7" s="276"/>
      <c r="N7" s="276"/>
      <c r="O7" s="276"/>
      <c r="P7" s="276"/>
      <c r="Q7" s="276"/>
      <c r="T7" s="278"/>
      <c r="U7" s="278"/>
      <c r="V7" s="278"/>
      <c r="W7" s="278"/>
      <c r="X7" s="278"/>
      <c r="Y7" s="278"/>
      <c r="Z7" s="278"/>
      <c r="AA7" s="278"/>
      <c r="AB7" s="276"/>
      <c r="AC7" s="276"/>
      <c r="AD7" s="276"/>
      <c r="AE7" s="276"/>
      <c r="AF7" s="276"/>
    </row>
    <row r="8" spans="1:32" s="283" customFormat="1" ht="24" customHeight="1" thickBot="1">
      <c r="A8" s="279" t="s">
        <v>214</v>
      </c>
      <c r="B8" s="280"/>
      <c r="C8" s="280"/>
      <c r="D8" s="280"/>
      <c r="E8" s="280"/>
      <c r="F8" s="280"/>
      <c r="G8" s="280"/>
      <c r="H8" s="280"/>
      <c r="I8" s="280"/>
      <c r="J8" s="280"/>
      <c r="K8" s="281"/>
      <c r="L8" s="281"/>
      <c r="M8" s="281"/>
      <c r="N8" s="281"/>
      <c r="O8" s="281"/>
      <c r="P8" s="281"/>
      <c r="Q8" s="282"/>
      <c r="T8" s="284"/>
      <c r="U8" s="284"/>
      <c r="V8" s="284"/>
      <c r="W8" s="284"/>
      <c r="X8" s="284"/>
    </row>
    <row r="9" spans="1:32">
      <c r="C9" s="286"/>
      <c r="D9" s="286"/>
      <c r="E9" s="286"/>
      <c r="L9" s="285"/>
    </row>
    <row r="10" spans="1:32">
      <c r="L10" s="285"/>
    </row>
    <row r="11" spans="1:32">
      <c r="L11" s="285"/>
    </row>
    <row r="12" spans="1:32">
      <c r="L12" s="285"/>
    </row>
    <row r="13" spans="1:32">
      <c r="T13" s="284"/>
      <c r="U13" s="284"/>
      <c r="V13" s="284"/>
      <c r="W13" s="284"/>
      <c r="X13" s="284"/>
    </row>
    <row r="14" spans="1:32" ht="15" customHeight="1">
      <c r="A14" s="287" t="s">
        <v>215</v>
      </c>
      <c r="B14" s="288" t="s">
        <v>216</v>
      </c>
      <c r="C14" s="289" t="s">
        <v>217</v>
      </c>
      <c r="D14" s="289" t="s">
        <v>218</v>
      </c>
      <c r="E14" s="290"/>
      <c r="F14" s="291" t="s">
        <v>219</v>
      </c>
      <c r="G14" s="292"/>
      <c r="H14" s="292"/>
      <c r="I14" s="292"/>
      <c r="J14" s="292"/>
      <c r="K14" s="293"/>
      <c r="M14" s="291" t="s">
        <v>220</v>
      </c>
      <c r="N14" s="292"/>
      <c r="O14" s="292"/>
      <c r="P14" s="292"/>
      <c r="Q14" s="293"/>
      <c r="T14" s="294"/>
      <c r="U14" s="294"/>
      <c r="V14" s="295"/>
      <c r="W14" s="295"/>
      <c r="X14" s="295"/>
      <c r="Y14" s="295"/>
      <c r="Z14" s="296"/>
      <c r="AA14" s="295"/>
      <c r="AB14" s="291" t="s">
        <v>220</v>
      </c>
      <c r="AC14" s="292"/>
      <c r="AD14" s="292"/>
      <c r="AE14" s="292"/>
      <c r="AF14" s="293"/>
    </row>
    <row r="15" spans="1:32" ht="28.5" customHeight="1">
      <c r="A15" s="297" t="s">
        <v>221</v>
      </c>
      <c r="B15" s="287" t="s">
        <v>222</v>
      </c>
      <c r="C15" s="287" t="s">
        <v>223</v>
      </c>
      <c r="D15" s="287" t="s">
        <v>224</v>
      </c>
      <c r="E15" s="287" t="s">
        <v>394</v>
      </c>
      <c r="F15" s="298" t="s">
        <v>225</v>
      </c>
      <c r="G15" s="298" t="s">
        <v>226</v>
      </c>
      <c r="H15" s="298" t="s">
        <v>227</v>
      </c>
      <c r="I15" s="298" t="s">
        <v>228</v>
      </c>
      <c r="J15" s="298" t="s">
        <v>229</v>
      </c>
      <c r="K15" s="298" t="s">
        <v>230</v>
      </c>
      <c r="M15" s="686" t="s">
        <v>404</v>
      </c>
      <c r="N15" s="686" t="s">
        <v>405</v>
      </c>
      <c r="O15" s="686" t="s">
        <v>233</v>
      </c>
      <c r="P15" s="686" t="s">
        <v>403</v>
      </c>
      <c r="Q15" s="686" t="s">
        <v>235</v>
      </c>
      <c r="R15" s="299"/>
      <c r="S15" s="299"/>
      <c r="T15" s="287" t="s">
        <v>394</v>
      </c>
      <c r="U15" s="298" t="s">
        <v>225</v>
      </c>
      <c r="V15" s="298" t="s">
        <v>226</v>
      </c>
      <c r="W15" s="298" t="s">
        <v>227</v>
      </c>
      <c r="X15" s="298" t="s">
        <v>228</v>
      </c>
      <c r="Y15" s="298" t="s">
        <v>229</v>
      </c>
      <c r="Z15" s="298" t="s">
        <v>230</v>
      </c>
      <c r="AA15" s="298"/>
      <c r="AB15" s="686" t="s">
        <v>404</v>
      </c>
      <c r="AC15" s="686" t="s">
        <v>405</v>
      </c>
      <c r="AD15" s="686" t="s">
        <v>233</v>
      </c>
      <c r="AE15" s="686" t="s">
        <v>403</v>
      </c>
      <c r="AF15" s="686" t="s">
        <v>235</v>
      </c>
    </row>
    <row r="16" spans="1:32" ht="28.5" customHeight="1">
      <c r="A16" s="300" t="s">
        <v>236</v>
      </c>
      <c r="B16" s="301" t="s">
        <v>237</v>
      </c>
      <c r="C16" s="301" t="s">
        <v>238</v>
      </c>
      <c r="D16" s="301" t="s">
        <v>239</v>
      </c>
      <c r="E16" s="301"/>
      <c r="F16" s="302" t="s">
        <v>240</v>
      </c>
      <c r="G16" s="302" t="s">
        <v>240</v>
      </c>
      <c r="H16" s="302" t="s">
        <v>240</v>
      </c>
      <c r="I16" s="303" t="s">
        <v>240</v>
      </c>
      <c r="J16" s="302" t="s">
        <v>240</v>
      </c>
      <c r="K16" s="303" t="s">
        <v>240</v>
      </c>
      <c r="M16" s="687"/>
      <c r="N16" s="687"/>
      <c r="O16" s="687"/>
      <c r="P16" s="687"/>
      <c r="Q16" s="687"/>
      <c r="R16" s="304"/>
      <c r="S16" s="304"/>
      <c r="T16" s="302"/>
      <c r="U16" s="302" t="s">
        <v>240</v>
      </c>
      <c r="V16" s="302" t="s">
        <v>240</v>
      </c>
      <c r="W16" s="302" t="s">
        <v>240</v>
      </c>
      <c r="X16" s="302" t="s">
        <v>240</v>
      </c>
      <c r="Y16" s="302" t="s">
        <v>240</v>
      </c>
      <c r="Z16" s="302" t="s">
        <v>240</v>
      </c>
      <c r="AA16" s="302"/>
      <c r="AB16" s="687"/>
      <c r="AC16" s="687"/>
      <c r="AD16" s="687"/>
      <c r="AE16" s="687"/>
      <c r="AF16" s="687"/>
    </row>
    <row r="17" spans="1:32" ht="4.5" customHeight="1">
      <c r="A17" s="305"/>
      <c r="B17" s="306"/>
      <c r="C17" s="306"/>
      <c r="D17" s="306"/>
      <c r="E17" s="306"/>
      <c r="F17" s="307"/>
      <c r="G17" s="307"/>
      <c r="H17" s="308"/>
      <c r="I17" s="307"/>
      <c r="J17" s="308"/>
      <c r="K17" s="307"/>
      <c r="M17" s="307"/>
      <c r="N17" s="307"/>
      <c r="O17" s="308"/>
      <c r="P17" s="307"/>
      <c r="Q17" s="307"/>
      <c r="T17" s="309"/>
      <c r="U17" s="309"/>
      <c r="V17" s="309"/>
      <c r="W17" s="309"/>
      <c r="X17" s="309"/>
      <c r="Y17" s="309"/>
      <c r="Z17" s="309"/>
      <c r="AA17" s="309"/>
      <c r="AB17" s="307"/>
      <c r="AC17" s="307"/>
      <c r="AD17" s="308"/>
      <c r="AE17" s="307"/>
      <c r="AF17" s="307"/>
    </row>
    <row r="18" spans="1:32">
      <c r="A18" s="310" t="s">
        <v>241</v>
      </c>
      <c r="B18" s="311"/>
      <c r="C18" s="311"/>
      <c r="D18" s="311"/>
      <c r="E18" s="311"/>
      <c r="F18" s="312"/>
      <c r="G18" s="312" t="s">
        <v>242</v>
      </c>
      <c r="H18" s="313"/>
      <c r="I18" s="312"/>
      <c r="J18" s="313"/>
      <c r="K18" s="312"/>
      <c r="M18" s="312"/>
      <c r="N18" s="312" t="s">
        <v>242</v>
      </c>
      <c r="O18" s="313"/>
      <c r="P18" s="312"/>
      <c r="Q18" s="312"/>
      <c r="T18" s="314"/>
      <c r="U18" s="314"/>
      <c r="V18" s="314" t="s">
        <v>242</v>
      </c>
      <c r="W18" s="314"/>
      <c r="X18" s="314"/>
      <c r="Y18" s="314"/>
      <c r="Z18" s="314"/>
      <c r="AA18" s="314"/>
      <c r="AB18" s="312"/>
      <c r="AC18" s="312"/>
      <c r="AD18" s="313"/>
      <c r="AE18" s="312"/>
      <c r="AF18" s="312"/>
    </row>
    <row r="19" spans="1:32">
      <c r="A19" s="315" t="s">
        <v>243</v>
      </c>
      <c r="B19" s="311" t="s">
        <v>244</v>
      </c>
      <c r="C19" s="311" t="s">
        <v>245</v>
      </c>
      <c r="D19" s="311">
        <v>4000</v>
      </c>
      <c r="E19" s="316">
        <f>ROUND(T19*$R$1/$S$1,0)</f>
        <v>528554</v>
      </c>
      <c r="F19" s="317">
        <f t="shared" ref="F19:F21" si="0">ROUND(U19*$R$1/$S$1,0)</f>
        <v>639288</v>
      </c>
      <c r="G19" s="317" t="s">
        <v>246</v>
      </c>
      <c r="H19" s="318" t="s">
        <v>246</v>
      </c>
      <c r="I19" s="317" t="s">
        <v>246</v>
      </c>
      <c r="J19" s="318" t="s">
        <v>246</v>
      </c>
      <c r="K19" s="317" t="s">
        <v>246</v>
      </c>
      <c r="L19" s="319"/>
      <c r="M19" s="317" t="s">
        <v>246</v>
      </c>
      <c r="N19" s="317">
        <f t="shared" ref="N19:N21" si="1">ROUND(AC19*$R$1/$S$1,0)</f>
        <v>62140</v>
      </c>
      <c r="O19" s="317" t="s">
        <v>246</v>
      </c>
      <c r="P19" s="317" t="s">
        <v>246</v>
      </c>
      <c r="Q19" s="317" t="s">
        <v>246</v>
      </c>
      <c r="T19" s="320">
        <v>20329</v>
      </c>
      <c r="U19" s="320">
        <v>24588</v>
      </c>
      <c r="V19" s="320" t="s">
        <v>246</v>
      </c>
      <c r="W19" s="320" t="s">
        <v>246</v>
      </c>
      <c r="X19" s="320" t="s">
        <v>246</v>
      </c>
      <c r="Y19" s="320" t="s">
        <v>246</v>
      </c>
      <c r="Z19" s="314" t="s">
        <v>246</v>
      </c>
      <c r="AA19" s="314"/>
      <c r="AB19" s="312"/>
      <c r="AC19" s="312">
        <v>2390</v>
      </c>
      <c r="AD19" s="313"/>
      <c r="AE19" s="312"/>
      <c r="AF19" s="312"/>
    </row>
    <row r="20" spans="1:32">
      <c r="A20" s="315" t="s">
        <v>248</v>
      </c>
      <c r="B20" s="311" t="s">
        <v>249</v>
      </c>
      <c r="C20" s="311" t="s">
        <v>245</v>
      </c>
      <c r="D20" s="311">
        <v>4000</v>
      </c>
      <c r="E20" s="316">
        <f t="shared" ref="E20:E22" si="2">ROUND(T20*$R$1/$S$1,0)</f>
        <v>546754</v>
      </c>
      <c r="F20" s="317">
        <f t="shared" si="0"/>
        <v>663520</v>
      </c>
      <c r="G20" s="317" t="s">
        <v>246</v>
      </c>
      <c r="H20" s="318" t="s">
        <v>246</v>
      </c>
      <c r="I20" s="317" t="s">
        <v>246</v>
      </c>
      <c r="J20" s="318" t="s">
        <v>246</v>
      </c>
      <c r="K20" s="317" t="s">
        <v>246</v>
      </c>
      <c r="L20" s="319"/>
      <c r="M20" s="317" t="s">
        <v>246</v>
      </c>
      <c r="N20" s="317">
        <f t="shared" si="1"/>
        <v>62140</v>
      </c>
      <c r="O20" s="317" t="s">
        <v>246</v>
      </c>
      <c r="P20" s="317" t="s">
        <v>246</v>
      </c>
      <c r="Q20" s="317" t="s">
        <v>246</v>
      </c>
      <c r="T20" s="320">
        <v>21029</v>
      </c>
      <c r="U20" s="320">
        <v>25520</v>
      </c>
      <c r="V20" s="320" t="s">
        <v>246</v>
      </c>
      <c r="W20" s="320" t="s">
        <v>246</v>
      </c>
      <c r="X20" s="320" t="s">
        <v>246</v>
      </c>
      <c r="Y20" s="320" t="s">
        <v>246</v>
      </c>
      <c r="Z20" s="314" t="s">
        <v>246</v>
      </c>
      <c r="AA20" s="314"/>
      <c r="AB20" s="312"/>
      <c r="AC20" s="312">
        <v>2390</v>
      </c>
      <c r="AD20" s="313"/>
      <c r="AE20" s="312"/>
      <c r="AF20" s="312"/>
    </row>
    <row r="21" spans="1:32">
      <c r="A21" s="315" t="s">
        <v>250</v>
      </c>
      <c r="B21" s="311" t="s">
        <v>251</v>
      </c>
      <c r="C21" s="311" t="s">
        <v>245</v>
      </c>
      <c r="D21" s="311">
        <v>4000</v>
      </c>
      <c r="E21" s="316">
        <f t="shared" si="2"/>
        <v>607750</v>
      </c>
      <c r="F21" s="317">
        <f t="shared" si="0"/>
        <v>718562</v>
      </c>
      <c r="G21" s="317">
        <f t="shared" ref="G21:G22" si="3">ROUND(V21*$R$1/$S$1,0)</f>
        <v>755222</v>
      </c>
      <c r="H21" s="318">
        <f t="shared" ref="H21:H22" si="4">ROUND(W21*$R$1/$S$1,0)</f>
        <v>766584</v>
      </c>
      <c r="I21" s="317">
        <f t="shared" ref="I21:I22" si="5">ROUND(X21*$R$1/$S$1,0)</f>
        <v>777946</v>
      </c>
      <c r="J21" s="318" t="s">
        <v>246</v>
      </c>
      <c r="K21" s="317" t="s">
        <v>246</v>
      </c>
      <c r="L21" s="319"/>
      <c r="M21" s="317" t="s">
        <v>246</v>
      </c>
      <c r="N21" s="317">
        <f t="shared" si="1"/>
        <v>62140</v>
      </c>
      <c r="O21" s="317" t="s">
        <v>246</v>
      </c>
      <c r="P21" s="317" t="s">
        <v>246</v>
      </c>
      <c r="Q21" s="317" t="s">
        <v>246</v>
      </c>
      <c r="T21" s="320">
        <v>23375</v>
      </c>
      <c r="U21" s="320">
        <v>27637</v>
      </c>
      <c r="V21" s="320">
        <v>29047</v>
      </c>
      <c r="W21" s="320">
        <v>29484</v>
      </c>
      <c r="X21" s="320">
        <v>29921</v>
      </c>
      <c r="Y21" s="320" t="s">
        <v>246</v>
      </c>
      <c r="Z21" s="314" t="s">
        <v>246</v>
      </c>
      <c r="AA21" s="314"/>
      <c r="AB21" s="312"/>
      <c r="AC21" s="312">
        <v>2390</v>
      </c>
      <c r="AD21" s="313"/>
      <c r="AE21" s="312"/>
      <c r="AF21" s="312"/>
    </row>
    <row r="22" spans="1:32">
      <c r="A22" s="315" t="s">
        <v>252</v>
      </c>
      <c r="B22" s="311" t="s">
        <v>251</v>
      </c>
      <c r="C22" s="311" t="s">
        <v>245</v>
      </c>
      <c r="D22" s="311">
        <v>4000</v>
      </c>
      <c r="E22" s="316">
        <f t="shared" si="2"/>
        <v>607750</v>
      </c>
      <c r="F22" s="317" t="s">
        <v>246</v>
      </c>
      <c r="G22" s="317">
        <f t="shared" si="3"/>
        <v>755222</v>
      </c>
      <c r="H22" s="318">
        <f t="shared" si="4"/>
        <v>766584</v>
      </c>
      <c r="I22" s="317">
        <f t="shared" si="5"/>
        <v>777946</v>
      </c>
      <c r="J22" s="318" t="s">
        <v>246</v>
      </c>
      <c r="K22" s="317" t="s">
        <v>246</v>
      </c>
      <c r="L22" s="319"/>
      <c r="M22" s="317">
        <f t="shared" ref="M22" si="6">ROUND(AB22*$R$1/$S$1,0)</f>
        <v>112138</v>
      </c>
      <c r="N22" s="317" t="s">
        <v>246</v>
      </c>
      <c r="O22" s="318" t="s">
        <v>246</v>
      </c>
      <c r="P22" s="317" t="s">
        <v>246</v>
      </c>
      <c r="Q22" s="317">
        <f t="shared" ref="Q22" si="7">ROUND(AF22*$R$1/$S$1,0)</f>
        <v>57824</v>
      </c>
      <c r="T22" s="320">
        <v>23375</v>
      </c>
      <c r="U22" s="320" t="s">
        <v>246</v>
      </c>
      <c r="V22" s="320">
        <v>29047</v>
      </c>
      <c r="W22" s="320">
        <v>29484</v>
      </c>
      <c r="X22" s="320">
        <v>29921</v>
      </c>
      <c r="Y22" s="320" t="s">
        <v>246</v>
      </c>
      <c r="Z22" s="314" t="s">
        <v>246</v>
      </c>
      <c r="AA22" s="314"/>
      <c r="AB22" s="312">
        <v>4313</v>
      </c>
      <c r="AC22" s="312"/>
      <c r="AD22" s="313"/>
      <c r="AE22" s="312"/>
      <c r="AF22" s="312">
        <v>2224</v>
      </c>
    </row>
    <row r="23" spans="1:32" ht="4.5" customHeight="1">
      <c r="A23" s="305"/>
      <c r="B23" s="306"/>
      <c r="C23" s="306"/>
      <c r="D23" s="306"/>
      <c r="E23" s="321"/>
      <c r="F23" s="322"/>
      <c r="G23" s="322" t="s">
        <v>242</v>
      </c>
      <c r="H23" s="323"/>
      <c r="I23" s="322"/>
      <c r="J23" s="323"/>
      <c r="K23" s="322"/>
      <c r="L23" s="319"/>
      <c r="M23" s="322"/>
      <c r="N23" s="322" t="s">
        <v>242</v>
      </c>
      <c r="O23" s="323"/>
      <c r="P23" s="322"/>
      <c r="Q23" s="322"/>
      <c r="T23" s="309"/>
      <c r="U23" s="309"/>
      <c r="V23" s="309" t="s">
        <v>242</v>
      </c>
      <c r="W23" s="309"/>
      <c r="X23" s="309"/>
      <c r="Y23" s="309"/>
      <c r="Z23" s="309"/>
      <c r="AA23" s="309"/>
      <c r="AB23" s="307"/>
      <c r="AC23" s="307"/>
      <c r="AD23" s="308"/>
      <c r="AE23" s="307"/>
      <c r="AF23" s="307"/>
    </row>
    <row r="24" spans="1:32">
      <c r="A24" s="310" t="s">
        <v>253</v>
      </c>
      <c r="B24" s="311"/>
      <c r="C24" s="311"/>
      <c r="D24" s="311"/>
      <c r="E24" s="316"/>
      <c r="F24" s="317"/>
      <c r="G24" s="317"/>
      <c r="H24" s="318"/>
      <c r="I24" s="317"/>
      <c r="J24" s="318"/>
      <c r="K24" s="317"/>
      <c r="L24" s="319"/>
      <c r="M24" s="317"/>
      <c r="N24" s="317"/>
      <c r="O24" s="318"/>
      <c r="P24" s="317"/>
      <c r="Q24" s="317"/>
      <c r="T24" s="314"/>
      <c r="U24" s="314"/>
      <c r="V24" s="314"/>
      <c r="W24" s="314"/>
      <c r="X24" s="314"/>
      <c r="Y24" s="314"/>
      <c r="Z24" s="314"/>
      <c r="AA24" s="314"/>
      <c r="AB24" s="312"/>
      <c r="AC24" s="312"/>
      <c r="AD24" s="313"/>
      <c r="AE24" s="312"/>
      <c r="AF24" s="312"/>
    </row>
    <row r="25" spans="1:32">
      <c r="A25" s="315" t="s">
        <v>254</v>
      </c>
      <c r="B25" s="311" t="s">
        <v>255</v>
      </c>
      <c r="C25" s="311" t="s">
        <v>245</v>
      </c>
      <c r="D25" s="311">
        <v>3800</v>
      </c>
      <c r="E25" s="316">
        <f t="shared" ref="E25:I25" si="8">ROUND(T25*$R$1/$S$1,0)</f>
        <v>776074</v>
      </c>
      <c r="F25" s="317" t="s">
        <v>246</v>
      </c>
      <c r="G25" s="317">
        <f t="shared" si="8"/>
        <v>917904</v>
      </c>
      <c r="H25" s="318">
        <f t="shared" si="8"/>
        <v>929240</v>
      </c>
      <c r="I25" s="317">
        <f t="shared" si="8"/>
        <v>940602</v>
      </c>
      <c r="J25" s="318" t="s">
        <v>246</v>
      </c>
      <c r="K25" s="317" t="s">
        <v>246</v>
      </c>
      <c r="L25" s="319"/>
      <c r="M25" s="317">
        <f t="shared" ref="M25:Q25" si="9">ROUND(AB25*$R$1/$S$1,0)</f>
        <v>112138</v>
      </c>
      <c r="N25" s="317">
        <f t="shared" si="9"/>
        <v>68822</v>
      </c>
      <c r="O25" s="318" t="s">
        <v>246</v>
      </c>
      <c r="P25" s="317" t="s">
        <v>246</v>
      </c>
      <c r="Q25" s="318">
        <f t="shared" si="9"/>
        <v>57824</v>
      </c>
      <c r="T25" s="314">
        <v>29849</v>
      </c>
      <c r="U25" s="314" t="s">
        <v>246</v>
      </c>
      <c r="V25" s="314">
        <v>35304</v>
      </c>
      <c r="W25" s="314">
        <v>35740</v>
      </c>
      <c r="X25" s="314">
        <v>36177</v>
      </c>
      <c r="Y25" s="314" t="s">
        <v>246</v>
      </c>
      <c r="Z25" s="314" t="s">
        <v>246</v>
      </c>
      <c r="AA25" s="314"/>
      <c r="AB25" s="312">
        <v>4313</v>
      </c>
      <c r="AC25" s="312">
        <v>2647</v>
      </c>
      <c r="AD25" s="313"/>
      <c r="AE25" s="312"/>
      <c r="AF25" s="312">
        <v>2224</v>
      </c>
    </row>
    <row r="26" spans="1:32" ht="4.5" customHeight="1">
      <c r="A26" s="305"/>
      <c r="B26" s="306"/>
      <c r="C26" s="306"/>
      <c r="D26" s="306"/>
      <c r="E26" s="321"/>
      <c r="F26" s="322"/>
      <c r="G26" s="322"/>
      <c r="H26" s="323"/>
      <c r="I26" s="322"/>
      <c r="J26" s="323"/>
      <c r="K26" s="322"/>
      <c r="L26" s="319"/>
      <c r="M26" s="322"/>
      <c r="N26" s="322"/>
      <c r="O26" s="323"/>
      <c r="P26" s="322"/>
      <c r="Q26" s="322"/>
      <c r="T26" s="309"/>
      <c r="U26" s="309"/>
      <c r="V26" s="309"/>
      <c r="W26" s="309"/>
      <c r="X26" s="309"/>
      <c r="Y26" s="309"/>
      <c r="Z26" s="309"/>
      <c r="AA26" s="309"/>
      <c r="AB26" s="307"/>
      <c r="AC26" s="307"/>
      <c r="AD26" s="308"/>
      <c r="AE26" s="307"/>
      <c r="AF26" s="307"/>
    </row>
    <row r="27" spans="1:32">
      <c r="A27" s="310" t="s">
        <v>256</v>
      </c>
      <c r="B27" s="311"/>
      <c r="C27" s="311"/>
      <c r="D27" s="311"/>
      <c r="E27" s="316"/>
      <c r="F27" s="317"/>
      <c r="G27" s="317"/>
      <c r="H27" s="318"/>
      <c r="I27" s="317"/>
      <c r="J27" s="318"/>
      <c r="K27" s="317"/>
      <c r="L27" s="319"/>
      <c r="M27" s="317"/>
      <c r="N27" s="317"/>
      <c r="O27" s="318"/>
      <c r="P27" s="317"/>
      <c r="Q27" s="317"/>
      <c r="T27" s="314"/>
      <c r="U27" s="314"/>
      <c r="V27" s="314"/>
      <c r="W27" s="314"/>
      <c r="X27" s="314"/>
      <c r="Y27" s="314"/>
      <c r="Z27" s="314"/>
      <c r="AA27" s="314"/>
      <c r="AB27" s="312"/>
      <c r="AC27" s="312"/>
      <c r="AD27" s="313"/>
      <c r="AE27" s="312"/>
      <c r="AF27" s="312"/>
    </row>
    <row r="28" spans="1:32">
      <c r="A28" s="315" t="s">
        <v>257</v>
      </c>
      <c r="B28" s="311" t="s">
        <v>258</v>
      </c>
      <c r="C28" s="311" t="s">
        <v>259</v>
      </c>
      <c r="D28" s="311">
        <v>3800</v>
      </c>
      <c r="E28" s="316">
        <f t="shared" ref="E28:E30" si="10">ROUND(T28*$R$1/$S$1,0)</f>
        <v>1060020</v>
      </c>
      <c r="F28" s="317" t="s">
        <v>246</v>
      </c>
      <c r="G28" s="317">
        <f t="shared" ref="G28:G29" si="11">ROUND(V28*$R$1/$S$1,0)</f>
        <v>1225744</v>
      </c>
      <c r="H28" s="318">
        <f t="shared" ref="H28:H29" si="12">ROUND(W28*$R$1/$S$1,0)</f>
        <v>1237106</v>
      </c>
      <c r="I28" s="317">
        <f t="shared" ref="I28:I29" si="13">ROUND(X28*$R$1/$S$1,0)</f>
        <v>1248468</v>
      </c>
      <c r="J28" s="317" t="s">
        <v>246</v>
      </c>
      <c r="K28" s="317" t="s">
        <v>246</v>
      </c>
      <c r="L28" s="319"/>
      <c r="M28" s="317">
        <f t="shared" ref="M28:M30" si="14">ROUND(AB28*$R$1/$S$1,0)</f>
        <v>112138</v>
      </c>
      <c r="N28" s="317">
        <f t="shared" ref="N28:N30" si="15">ROUND(AC28*$R$1/$S$1,0)</f>
        <v>68822</v>
      </c>
      <c r="O28" s="318" t="s">
        <v>246</v>
      </c>
      <c r="P28" s="317" t="s">
        <v>246</v>
      </c>
      <c r="Q28" s="317">
        <f t="shared" ref="Q28:Q30" si="16">ROUND(AF28*$R$1/$S$1,0)</f>
        <v>57824</v>
      </c>
      <c r="T28" s="314">
        <v>40770</v>
      </c>
      <c r="U28" s="314" t="s">
        <v>246</v>
      </c>
      <c r="V28" s="314">
        <v>47144</v>
      </c>
      <c r="W28" s="314">
        <v>47581</v>
      </c>
      <c r="X28" s="314">
        <v>48018</v>
      </c>
      <c r="Y28" s="314" t="s">
        <v>246</v>
      </c>
      <c r="Z28" s="314" t="s">
        <v>246</v>
      </c>
      <c r="AA28" s="314"/>
      <c r="AB28" s="312">
        <v>4313</v>
      </c>
      <c r="AC28" s="312">
        <v>2647</v>
      </c>
      <c r="AD28" s="313"/>
      <c r="AE28" s="312"/>
      <c r="AF28" s="312">
        <v>2224</v>
      </c>
    </row>
    <row r="29" spans="1:32">
      <c r="A29" s="315" t="s">
        <v>260</v>
      </c>
      <c r="B29" s="311" t="s">
        <v>261</v>
      </c>
      <c r="C29" s="311" t="s">
        <v>259</v>
      </c>
      <c r="D29" s="311">
        <v>3800</v>
      </c>
      <c r="E29" s="316">
        <f t="shared" si="10"/>
        <v>1152658</v>
      </c>
      <c r="F29" s="317" t="s">
        <v>246</v>
      </c>
      <c r="G29" s="317">
        <f t="shared" si="11"/>
        <v>1342666</v>
      </c>
      <c r="H29" s="318">
        <f t="shared" si="12"/>
        <v>1351948</v>
      </c>
      <c r="I29" s="317">
        <f t="shared" si="13"/>
        <v>1365364</v>
      </c>
      <c r="J29" s="318">
        <f t="shared" ref="J29:J30" si="17">ROUND(Y29*$R$1/$S$1,0)</f>
        <v>1390194</v>
      </c>
      <c r="K29" s="317">
        <f t="shared" ref="K29:K30" si="18">ROUND(Z29*$R$1/$S$1,0)</f>
        <v>1412164</v>
      </c>
      <c r="L29" s="319"/>
      <c r="M29" s="317">
        <f t="shared" si="14"/>
        <v>112138</v>
      </c>
      <c r="N29" s="317">
        <f t="shared" si="15"/>
        <v>68822</v>
      </c>
      <c r="O29" s="318">
        <f t="shared" ref="O29:O30" si="19">ROUND(AD29*$R$1/$S$1,0)</f>
        <v>435760</v>
      </c>
      <c r="P29" s="317">
        <f t="shared" ref="P29:P30" si="20">ROUND(AE29*$R$1/$S$1,0)</f>
        <v>546520</v>
      </c>
      <c r="Q29" s="317">
        <f t="shared" si="16"/>
        <v>57824</v>
      </c>
      <c r="T29" s="314">
        <v>44333</v>
      </c>
      <c r="U29" s="314" t="s">
        <v>246</v>
      </c>
      <c r="V29" s="314">
        <v>51641</v>
      </c>
      <c r="W29" s="314">
        <v>51998</v>
      </c>
      <c r="X29" s="314">
        <v>52514</v>
      </c>
      <c r="Y29" s="314">
        <v>53469</v>
      </c>
      <c r="Z29" s="314">
        <v>54314</v>
      </c>
      <c r="AA29" s="314"/>
      <c r="AB29" s="312">
        <v>4313</v>
      </c>
      <c r="AC29" s="312">
        <v>2647</v>
      </c>
      <c r="AD29" s="313">
        <v>16760</v>
      </c>
      <c r="AE29" s="312">
        <v>21020</v>
      </c>
      <c r="AF29" s="312">
        <v>2224</v>
      </c>
    </row>
    <row r="30" spans="1:32">
      <c r="A30" s="324" t="s">
        <v>262</v>
      </c>
      <c r="B30" s="311" t="s">
        <v>263</v>
      </c>
      <c r="C30" s="311" t="s">
        <v>259</v>
      </c>
      <c r="D30" s="311">
        <v>3800</v>
      </c>
      <c r="E30" s="316">
        <f t="shared" si="10"/>
        <v>1194934</v>
      </c>
      <c r="F30" s="317" t="s">
        <v>246</v>
      </c>
      <c r="G30" s="317" t="s">
        <v>246</v>
      </c>
      <c r="H30" s="317" t="s">
        <v>246</v>
      </c>
      <c r="I30" s="317" t="s">
        <v>246</v>
      </c>
      <c r="J30" s="317">
        <f t="shared" si="17"/>
        <v>1432444</v>
      </c>
      <c r="K30" s="317">
        <f t="shared" si="18"/>
        <v>1453946</v>
      </c>
      <c r="L30" s="319"/>
      <c r="M30" s="317">
        <f t="shared" si="14"/>
        <v>112138</v>
      </c>
      <c r="N30" s="317">
        <f t="shared" si="15"/>
        <v>68822</v>
      </c>
      <c r="O30" s="317">
        <f t="shared" si="19"/>
        <v>435760</v>
      </c>
      <c r="P30" s="317">
        <f t="shared" si="20"/>
        <v>546520</v>
      </c>
      <c r="Q30" s="317">
        <f t="shared" si="16"/>
        <v>57824</v>
      </c>
      <c r="T30" s="314">
        <v>45959</v>
      </c>
      <c r="U30" s="314" t="s">
        <v>246</v>
      </c>
      <c r="V30" s="314" t="s">
        <v>246</v>
      </c>
      <c r="W30" s="314" t="s">
        <v>246</v>
      </c>
      <c r="X30" s="314" t="s">
        <v>246</v>
      </c>
      <c r="Y30" s="314">
        <v>55094</v>
      </c>
      <c r="Z30" s="314">
        <v>55921</v>
      </c>
      <c r="AA30" s="314"/>
      <c r="AB30" s="312">
        <v>4313</v>
      </c>
      <c r="AC30" s="312">
        <v>2647</v>
      </c>
      <c r="AD30" s="313">
        <v>16760</v>
      </c>
      <c r="AE30" s="312">
        <v>21020</v>
      </c>
      <c r="AF30" s="312">
        <v>2224</v>
      </c>
    </row>
    <row r="31" spans="1:32" s="277" customFormat="1" ht="4.5" customHeight="1">
      <c r="A31" s="325"/>
      <c r="B31" s="326"/>
      <c r="C31" s="326"/>
      <c r="D31" s="326"/>
      <c r="E31" s="326"/>
      <c r="F31" s="327"/>
      <c r="G31" s="327"/>
      <c r="H31" s="327"/>
      <c r="I31" s="327"/>
      <c r="J31" s="327"/>
      <c r="K31" s="327"/>
      <c r="M31" s="327"/>
      <c r="N31" s="327"/>
      <c r="O31" s="327"/>
      <c r="P31" s="327"/>
      <c r="Q31" s="327"/>
      <c r="T31" s="328"/>
      <c r="U31" s="328"/>
      <c r="V31" s="328"/>
      <c r="W31" s="328"/>
      <c r="X31" s="328"/>
      <c r="Y31" s="328"/>
      <c r="Z31" s="328"/>
      <c r="AA31" s="328"/>
      <c r="AB31" s="327"/>
      <c r="AC31" s="327"/>
      <c r="AD31" s="327"/>
      <c r="AE31" s="327"/>
      <c r="AF31" s="327"/>
    </row>
    <row r="32" spans="1:32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M32" s="329"/>
      <c r="N32" s="329"/>
      <c r="O32" s="329"/>
      <c r="P32" s="329"/>
      <c r="Q32" s="329"/>
      <c r="T32" s="329"/>
      <c r="U32" s="329"/>
      <c r="V32" s="329"/>
      <c r="W32" s="329"/>
      <c r="X32" s="330"/>
    </row>
    <row r="33" spans="1:32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M33" s="329"/>
      <c r="N33" s="329"/>
      <c r="O33" s="329"/>
      <c r="P33" s="329"/>
      <c r="Q33" s="329"/>
      <c r="T33" s="329"/>
      <c r="U33" s="329"/>
      <c r="V33" s="329"/>
      <c r="W33" s="329"/>
      <c r="X33" s="329"/>
    </row>
    <row r="34" spans="1:32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M34" s="329"/>
      <c r="N34" s="329"/>
      <c r="O34" s="329"/>
      <c r="P34" s="329"/>
      <c r="Q34" s="329"/>
      <c r="T34" s="329"/>
      <c r="U34" s="329"/>
      <c r="V34" s="329"/>
      <c r="W34" s="329"/>
      <c r="X34" s="329"/>
    </row>
    <row r="35" spans="1:32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M35" s="329"/>
      <c r="N35" s="329"/>
      <c r="O35" s="329"/>
      <c r="P35" s="329"/>
      <c r="Q35" s="329"/>
      <c r="T35" s="329"/>
      <c r="U35" s="329"/>
      <c r="V35" s="329"/>
      <c r="W35" s="329"/>
      <c r="X35" s="329"/>
    </row>
    <row r="36" spans="1:32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M36" s="329"/>
      <c r="N36" s="329"/>
      <c r="O36" s="329"/>
      <c r="P36" s="329"/>
      <c r="Q36" s="329"/>
      <c r="T36" s="329"/>
      <c r="U36" s="329"/>
      <c r="V36" s="329"/>
      <c r="W36" s="329"/>
      <c r="X36" s="329"/>
    </row>
    <row r="37" spans="1:32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M37" s="329"/>
      <c r="N37" s="329"/>
      <c r="O37" s="329"/>
      <c r="P37" s="329"/>
      <c r="Q37" s="329"/>
      <c r="T37" s="329"/>
      <c r="U37" s="329"/>
      <c r="V37" s="329"/>
      <c r="W37" s="329"/>
      <c r="X37" s="329"/>
    </row>
    <row r="38" spans="1:32" ht="15" customHeight="1">
      <c r="A38" s="287" t="s">
        <v>215</v>
      </c>
      <c r="B38" s="288" t="s">
        <v>216</v>
      </c>
      <c r="C38" s="289" t="s">
        <v>217</v>
      </c>
      <c r="D38" s="289" t="s">
        <v>218</v>
      </c>
      <c r="E38" s="290"/>
      <c r="F38" s="291" t="s">
        <v>219</v>
      </c>
      <c r="G38" s="292"/>
      <c r="H38" s="292"/>
      <c r="I38" s="292"/>
      <c r="J38" s="292"/>
      <c r="K38" s="293"/>
      <c r="M38" s="291" t="s">
        <v>220</v>
      </c>
      <c r="N38" s="292"/>
      <c r="O38" s="292"/>
      <c r="P38" s="292"/>
      <c r="Q38" s="293"/>
      <c r="T38" s="294"/>
      <c r="U38" s="295"/>
      <c r="V38" s="295"/>
      <c r="W38" s="295"/>
      <c r="X38" s="295"/>
      <c r="Y38" s="295"/>
      <c r="Z38" s="296"/>
      <c r="AA38" s="295"/>
      <c r="AB38" s="291" t="s">
        <v>220</v>
      </c>
      <c r="AC38" s="292"/>
      <c r="AD38" s="292"/>
      <c r="AE38" s="292"/>
      <c r="AF38" s="293"/>
    </row>
    <row r="39" spans="1:32" ht="28.5" customHeight="1">
      <c r="A39" s="297" t="s">
        <v>221</v>
      </c>
      <c r="B39" s="287" t="s">
        <v>222</v>
      </c>
      <c r="C39" s="287" t="s">
        <v>223</v>
      </c>
      <c r="D39" s="287" t="s">
        <v>224</v>
      </c>
      <c r="E39" s="287" t="s">
        <v>394</v>
      </c>
      <c r="F39" s="298" t="s">
        <v>226</v>
      </c>
      <c r="G39" s="298" t="s">
        <v>227</v>
      </c>
      <c r="H39" s="298" t="s">
        <v>228</v>
      </c>
      <c r="I39" s="298" t="s">
        <v>229</v>
      </c>
      <c r="J39" s="298" t="s">
        <v>402</v>
      </c>
      <c r="K39" s="298" t="s">
        <v>230</v>
      </c>
      <c r="M39" s="686" t="s">
        <v>404</v>
      </c>
      <c r="N39" s="686" t="s">
        <v>405</v>
      </c>
      <c r="O39" s="686" t="s">
        <v>233</v>
      </c>
      <c r="P39" s="686" t="s">
        <v>403</v>
      </c>
      <c r="Q39" s="686" t="s">
        <v>235</v>
      </c>
      <c r="R39" s="299"/>
      <c r="S39" s="299"/>
      <c r="T39" s="287" t="s">
        <v>394</v>
      </c>
      <c r="U39" s="298" t="s">
        <v>226</v>
      </c>
      <c r="V39" s="298" t="s">
        <v>227</v>
      </c>
      <c r="W39" s="298" t="s">
        <v>228</v>
      </c>
      <c r="X39" s="298" t="s">
        <v>229</v>
      </c>
      <c r="Y39" s="298" t="s">
        <v>402</v>
      </c>
      <c r="Z39" s="298" t="s">
        <v>230</v>
      </c>
      <c r="AA39" s="298"/>
      <c r="AB39" s="686" t="s">
        <v>231</v>
      </c>
      <c r="AC39" s="686" t="s">
        <v>232</v>
      </c>
      <c r="AD39" s="686" t="s">
        <v>233</v>
      </c>
      <c r="AE39" s="686" t="s">
        <v>234</v>
      </c>
      <c r="AF39" s="686" t="s">
        <v>235</v>
      </c>
    </row>
    <row r="40" spans="1:32" ht="28.5" customHeight="1">
      <c r="A40" s="300" t="s">
        <v>264</v>
      </c>
      <c r="B40" s="301" t="s">
        <v>237</v>
      </c>
      <c r="C40" s="301" t="s">
        <v>238</v>
      </c>
      <c r="D40" s="301" t="s">
        <v>239</v>
      </c>
      <c r="E40" s="301" t="s">
        <v>395</v>
      </c>
      <c r="F40" s="302" t="s">
        <v>240</v>
      </c>
      <c r="G40" s="302" t="s">
        <v>240</v>
      </c>
      <c r="H40" s="303" t="s">
        <v>240</v>
      </c>
      <c r="I40" s="302" t="s">
        <v>240</v>
      </c>
      <c r="J40" s="302" t="s">
        <v>240</v>
      </c>
      <c r="K40" s="303" t="s">
        <v>240</v>
      </c>
      <c r="M40" s="687"/>
      <c r="N40" s="687"/>
      <c r="O40" s="687"/>
      <c r="P40" s="687"/>
      <c r="Q40" s="687"/>
      <c r="R40" s="304"/>
      <c r="S40" s="304"/>
      <c r="T40" s="301" t="s">
        <v>395</v>
      </c>
      <c r="U40" s="302" t="s">
        <v>240</v>
      </c>
      <c r="V40" s="302" t="s">
        <v>240</v>
      </c>
      <c r="W40" s="302" t="s">
        <v>240</v>
      </c>
      <c r="X40" s="302" t="s">
        <v>240</v>
      </c>
      <c r="Y40" s="302" t="s">
        <v>240</v>
      </c>
      <c r="Z40" s="302" t="s">
        <v>240</v>
      </c>
      <c r="AA40" s="302"/>
      <c r="AB40" s="687"/>
      <c r="AC40" s="687"/>
      <c r="AD40" s="687"/>
      <c r="AE40" s="687"/>
      <c r="AF40" s="687"/>
    </row>
    <row r="41" spans="1:32" s="277" customFormat="1" ht="4.5" customHeight="1">
      <c r="A41" s="305"/>
      <c r="B41" s="306"/>
      <c r="C41" s="306"/>
      <c r="D41" s="306"/>
      <c r="E41" s="306"/>
      <c r="F41" s="307"/>
      <c r="G41" s="307"/>
      <c r="H41" s="308"/>
      <c r="I41" s="307"/>
      <c r="J41" s="308"/>
      <c r="K41" s="307"/>
      <c r="M41" s="307"/>
      <c r="N41" s="307"/>
      <c r="O41" s="308"/>
      <c r="P41" s="307"/>
      <c r="Q41" s="307"/>
      <c r="T41" s="309"/>
      <c r="U41" s="309"/>
      <c r="V41" s="309"/>
      <c r="W41" s="309"/>
      <c r="X41" s="309"/>
      <c r="Y41" s="309"/>
      <c r="Z41" s="309"/>
      <c r="AA41" s="309"/>
      <c r="AB41" s="307"/>
      <c r="AC41" s="307"/>
      <c r="AD41" s="308"/>
      <c r="AE41" s="307"/>
      <c r="AF41" s="307"/>
    </row>
    <row r="42" spans="1:32">
      <c r="A42" s="310" t="s">
        <v>265</v>
      </c>
      <c r="B42" s="311"/>
      <c r="C42" s="311"/>
      <c r="D42" s="311"/>
      <c r="E42" s="331"/>
      <c r="F42" s="317"/>
      <c r="G42" s="317"/>
      <c r="H42" s="318"/>
      <c r="I42" s="317"/>
      <c r="J42" s="318"/>
      <c r="K42" s="317"/>
      <c r="L42" s="319"/>
      <c r="M42" s="317"/>
      <c r="N42" s="317"/>
      <c r="O42" s="318"/>
      <c r="P42" s="317"/>
      <c r="Q42" s="317"/>
      <c r="T42" s="314"/>
      <c r="U42" s="314"/>
      <c r="V42" s="314"/>
      <c r="W42" s="314"/>
      <c r="X42" s="314"/>
      <c r="Y42" s="314"/>
      <c r="Z42" s="314"/>
      <c r="AA42" s="314"/>
      <c r="AB42" s="312"/>
      <c r="AC42" s="312"/>
      <c r="AD42" s="313"/>
      <c r="AE42" s="312"/>
      <c r="AF42" s="312"/>
    </row>
    <row r="43" spans="1:32">
      <c r="A43" s="315" t="s">
        <v>267</v>
      </c>
      <c r="B43" s="311" t="s">
        <v>268</v>
      </c>
      <c r="C43" s="311" t="s">
        <v>266</v>
      </c>
      <c r="D43" s="311">
        <v>4000</v>
      </c>
      <c r="E43" s="331">
        <f t="shared" ref="E43:E44" si="21">ROUND(T43*$R$1/$S$1,0)</f>
        <v>981526</v>
      </c>
      <c r="F43" s="317">
        <f t="shared" ref="F43:F44" si="22">ROUND(U43*$R$1/$S$1,0)</f>
        <v>1161758</v>
      </c>
      <c r="G43" s="317">
        <f t="shared" ref="G43:G44" si="23">ROUND(V43*$R$1/$S$1,0)</f>
        <v>1170598</v>
      </c>
      <c r="H43" s="318">
        <f t="shared" ref="H43:H44" si="24">ROUND(W43*$R$1/$S$1,0)</f>
        <v>1179594</v>
      </c>
      <c r="I43" s="317">
        <f t="shared" ref="I43:I44" si="25">ROUND(X43*$R$1/$S$1,0)</f>
        <v>1171144</v>
      </c>
      <c r="J43" s="318">
        <f t="shared" ref="J43:J44" si="26">ROUND(Y43*$R$1/$S$1,0)</f>
        <v>1175850</v>
      </c>
      <c r="K43" s="317">
        <f t="shared" ref="K43:K44" si="27">ROUND(Z43*$R$1/$S$1,0)</f>
        <v>1195974</v>
      </c>
      <c r="L43" s="319"/>
      <c r="M43" s="317">
        <f t="shared" ref="M43:M44" si="28">ROUND(AB43*$R$1/$S$1,0)</f>
        <v>68952</v>
      </c>
      <c r="N43" s="317">
        <f t="shared" ref="N43:N44" si="29">ROUND(AC43*$R$1/$S$1,0)</f>
        <v>50830</v>
      </c>
      <c r="O43" s="318" t="s">
        <v>246</v>
      </c>
      <c r="P43" s="317" t="s">
        <v>246</v>
      </c>
      <c r="Q43" s="317">
        <f t="shared" ref="Q43:Q44" si="30">ROUND(AF43*$R$1/$S$1,0)</f>
        <v>57824</v>
      </c>
      <c r="T43" s="332">
        <v>37751</v>
      </c>
      <c r="U43" s="333">
        <v>44683</v>
      </c>
      <c r="V43" s="333">
        <v>45023</v>
      </c>
      <c r="W43" s="333">
        <v>45369</v>
      </c>
      <c r="X43" s="314">
        <v>45044</v>
      </c>
      <c r="Y43" s="314">
        <v>45225</v>
      </c>
      <c r="Z43" s="314">
        <v>45999</v>
      </c>
      <c r="AA43" s="314"/>
      <c r="AB43" s="312">
        <v>2652</v>
      </c>
      <c r="AC43" s="312">
        <v>1955</v>
      </c>
      <c r="AD43" s="313"/>
      <c r="AE43" s="312"/>
      <c r="AF43" s="312">
        <v>2224</v>
      </c>
    </row>
    <row r="44" spans="1:32">
      <c r="A44" s="315" t="s">
        <v>398</v>
      </c>
      <c r="B44" s="311" t="s">
        <v>399</v>
      </c>
      <c r="C44" s="311" t="s">
        <v>266</v>
      </c>
      <c r="D44" s="311">
        <v>4000</v>
      </c>
      <c r="E44" s="331">
        <f t="shared" si="21"/>
        <v>1029444</v>
      </c>
      <c r="F44" s="317">
        <f t="shared" si="22"/>
        <v>1190462</v>
      </c>
      <c r="G44" s="317">
        <f t="shared" si="23"/>
        <v>1199510</v>
      </c>
      <c r="H44" s="318">
        <f t="shared" si="24"/>
        <v>1208714</v>
      </c>
      <c r="I44" s="317">
        <f t="shared" si="25"/>
        <v>1200056</v>
      </c>
      <c r="J44" s="318">
        <f t="shared" si="26"/>
        <v>1204918</v>
      </c>
      <c r="K44" s="317">
        <f t="shared" si="27"/>
        <v>1225510</v>
      </c>
      <c r="L44" s="319"/>
      <c r="M44" s="317">
        <f t="shared" si="28"/>
        <v>68952</v>
      </c>
      <c r="N44" s="317">
        <f t="shared" si="29"/>
        <v>50830</v>
      </c>
      <c r="O44" s="318">
        <f t="shared" ref="O44" si="31">ROUND(AD44*$R$1/$S$1,0)</f>
        <v>427440</v>
      </c>
      <c r="P44" s="317">
        <f t="shared" ref="P44" si="32">ROUND(AE44*$R$1/$S$1,0)</f>
        <v>534300</v>
      </c>
      <c r="Q44" s="317">
        <f t="shared" si="30"/>
        <v>57824</v>
      </c>
      <c r="T44" s="332">
        <v>39594</v>
      </c>
      <c r="U44" s="333">
        <v>45787</v>
      </c>
      <c r="V44" s="333">
        <v>46135</v>
      </c>
      <c r="W44" s="333">
        <v>46489</v>
      </c>
      <c r="X44" s="314">
        <v>46156</v>
      </c>
      <c r="Y44" s="314">
        <v>46343</v>
      </c>
      <c r="Z44" s="314">
        <v>47135</v>
      </c>
      <c r="AA44" s="314"/>
      <c r="AB44" s="312">
        <v>2652</v>
      </c>
      <c r="AC44" s="312">
        <v>1955</v>
      </c>
      <c r="AD44" s="313">
        <v>16440</v>
      </c>
      <c r="AE44" s="312">
        <v>20550</v>
      </c>
      <c r="AF44" s="312">
        <v>2224</v>
      </c>
    </row>
    <row r="45" spans="1:32" ht="4.5" customHeight="1">
      <c r="A45" s="305"/>
      <c r="B45" s="306"/>
      <c r="C45" s="306"/>
      <c r="D45" s="306"/>
      <c r="E45" s="334"/>
      <c r="F45" s="322"/>
      <c r="G45" s="322" t="s">
        <v>242</v>
      </c>
      <c r="H45" s="323"/>
      <c r="I45" s="322"/>
      <c r="J45" s="323"/>
      <c r="K45" s="322"/>
      <c r="L45" s="319"/>
      <c r="M45" s="322"/>
      <c r="N45" s="322" t="s">
        <v>242</v>
      </c>
      <c r="O45" s="323"/>
      <c r="P45" s="322"/>
      <c r="Q45" s="322"/>
      <c r="T45" s="309"/>
      <c r="U45" s="309" t="s">
        <v>242</v>
      </c>
      <c r="V45" s="309"/>
      <c r="W45" s="309"/>
      <c r="X45" s="309"/>
      <c r="Y45" s="309"/>
      <c r="Z45" s="309"/>
      <c r="AA45" s="309"/>
      <c r="AB45" s="307"/>
      <c r="AC45" s="307"/>
      <c r="AD45" s="308"/>
      <c r="AE45" s="307"/>
      <c r="AF45" s="307"/>
    </row>
    <row r="46" spans="1:32">
      <c r="A46" s="310" t="s">
        <v>269</v>
      </c>
      <c r="B46" s="311"/>
      <c r="C46" s="311"/>
      <c r="D46" s="311"/>
      <c r="E46" s="331"/>
      <c r="F46" s="317"/>
      <c r="G46" s="317"/>
      <c r="H46" s="318"/>
      <c r="I46" s="317"/>
      <c r="J46" s="318"/>
      <c r="K46" s="317"/>
      <c r="L46" s="319"/>
      <c r="M46" s="317"/>
      <c r="N46" s="317"/>
      <c r="O46" s="318"/>
      <c r="P46" s="317"/>
      <c r="Q46" s="317"/>
      <c r="T46" s="314"/>
      <c r="U46" s="314"/>
      <c r="V46" s="314"/>
      <c r="W46" s="314"/>
      <c r="X46" s="314"/>
      <c r="Y46" s="314"/>
      <c r="Z46" s="314"/>
      <c r="AA46" s="314"/>
      <c r="AB46" s="312"/>
      <c r="AC46" s="312"/>
      <c r="AD46" s="313"/>
      <c r="AE46" s="312"/>
      <c r="AF46" s="312"/>
    </row>
    <row r="47" spans="1:32">
      <c r="A47" s="315" t="s">
        <v>396</v>
      </c>
      <c r="B47" s="311" t="s">
        <v>400</v>
      </c>
      <c r="C47" s="311" t="s">
        <v>270</v>
      </c>
      <c r="D47" s="311">
        <v>4200</v>
      </c>
      <c r="E47" s="331">
        <f t="shared" ref="E47:E48" si="33">ROUND(T47*$R$1/$S$1,0)</f>
        <v>1551680</v>
      </c>
      <c r="F47" s="317" t="s">
        <v>246</v>
      </c>
      <c r="G47" s="317">
        <f t="shared" ref="G47:G48" si="34">ROUND(V47*$R$1/$S$1,0)</f>
        <v>1721174</v>
      </c>
      <c r="H47" s="318" t="s">
        <v>246</v>
      </c>
      <c r="I47" s="317">
        <f t="shared" ref="I47:I48" si="35">ROUND(X47*$R$1/$S$1,0)</f>
        <v>1720420</v>
      </c>
      <c r="J47" s="318">
        <f t="shared" ref="J47:J48" si="36">ROUND(Y47*$R$1/$S$1,0)</f>
        <v>1724996</v>
      </c>
      <c r="K47" s="317">
        <f t="shared" ref="K47:K48" si="37">ROUND(Z47*$R$1/$S$1,0)</f>
        <v>1744704</v>
      </c>
      <c r="L47" s="319"/>
      <c r="M47" s="317">
        <f t="shared" ref="M47:M48" si="38">ROUND(AB47*$R$1/$S$1,0)</f>
        <v>68952</v>
      </c>
      <c r="N47" s="317">
        <f t="shared" ref="N47:N48" si="39">ROUND(AC47*$R$1/$S$1,0)</f>
        <v>50830</v>
      </c>
      <c r="O47" s="318" t="s">
        <v>246</v>
      </c>
      <c r="P47" s="317" t="s">
        <v>246</v>
      </c>
      <c r="Q47" s="317">
        <f t="shared" ref="Q47:Q48" si="40">ROUND(AF47*$R$1/$S$1,0)</f>
        <v>57824</v>
      </c>
      <c r="T47" s="332">
        <v>59680</v>
      </c>
      <c r="U47" s="333" t="s">
        <v>246</v>
      </c>
      <c r="V47" s="333">
        <v>66199</v>
      </c>
      <c r="W47" s="333" t="s">
        <v>246</v>
      </c>
      <c r="X47" s="314">
        <v>66170</v>
      </c>
      <c r="Y47" s="314">
        <v>66346</v>
      </c>
      <c r="Z47" s="314">
        <v>67104</v>
      </c>
      <c r="AA47" s="314"/>
      <c r="AB47" s="312">
        <v>2652</v>
      </c>
      <c r="AC47" s="312">
        <v>1955</v>
      </c>
      <c r="AD47" s="313"/>
      <c r="AE47" s="312"/>
      <c r="AF47" s="312">
        <v>2224</v>
      </c>
    </row>
    <row r="48" spans="1:32">
      <c r="A48" s="335" t="s">
        <v>397</v>
      </c>
      <c r="B48" s="336" t="s">
        <v>401</v>
      </c>
      <c r="C48" s="336" t="s">
        <v>270</v>
      </c>
      <c r="D48" s="336">
        <v>4200</v>
      </c>
      <c r="E48" s="337">
        <f t="shared" si="33"/>
        <v>1627340</v>
      </c>
      <c r="F48" s="338" t="s">
        <v>246</v>
      </c>
      <c r="G48" s="338">
        <f t="shared" si="34"/>
        <v>1784198</v>
      </c>
      <c r="H48" s="339" t="s">
        <v>246</v>
      </c>
      <c r="I48" s="338">
        <f t="shared" si="35"/>
        <v>1783366</v>
      </c>
      <c r="J48" s="317">
        <f t="shared" si="36"/>
        <v>1788124</v>
      </c>
      <c r="K48" s="317">
        <f t="shared" si="37"/>
        <v>1808534</v>
      </c>
      <c r="L48" s="319"/>
      <c r="M48" s="338">
        <f t="shared" si="38"/>
        <v>68952</v>
      </c>
      <c r="N48" s="340">
        <f t="shared" si="39"/>
        <v>50830</v>
      </c>
      <c r="O48" s="339">
        <f t="shared" ref="O48" si="41">ROUND(AD48*$R$1/$S$1,0)</f>
        <v>427440</v>
      </c>
      <c r="P48" s="338">
        <f t="shared" ref="P48" si="42">ROUND(AE48*$R$1/$S$1,0)</f>
        <v>534300</v>
      </c>
      <c r="Q48" s="338">
        <f t="shared" si="40"/>
        <v>57824</v>
      </c>
      <c r="T48" s="332">
        <v>62590</v>
      </c>
      <c r="U48" s="333" t="s">
        <v>246</v>
      </c>
      <c r="V48" s="333">
        <v>68623</v>
      </c>
      <c r="W48" s="333" t="s">
        <v>246</v>
      </c>
      <c r="X48" s="314">
        <v>68591</v>
      </c>
      <c r="Y48" s="314">
        <v>68774</v>
      </c>
      <c r="Z48" s="314">
        <v>69559</v>
      </c>
      <c r="AA48" s="314"/>
      <c r="AB48" s="312">
        <v>2652</v>
      </c>
      <c r="AC48" s="312">
        <v>1955</v>
      </c>
      <c r="AD48" s="313">
        <v>16440</v>
      </c>
      <c r="AE48" s="312">
        <v>20550</v>
      </c>
      <c r="AF48" s="312">
        <v>2224</v>
      </c>
    </row>
    <row r="49" spans="1:32" s="277" customFormat="1" ht="4.5" customHeight="1">
      <c r="A49" s="325"/>
      <c r="B49" s="326"/>
      <c r="C49" s="326"/>
      <c r="D49" s="326"/>
      <c r="E49" s="326"/>
      <c r="F49" s="327"/>
      <c r="G49" s="327"/>
      <c r="H49" s="327"/>
      <c r="I49" s="327"/>
      <c r="J49" s="327"/>
      <c r="K49" s="327"/>
      <c r="M49" s="327"/>
      <c r="N49" s="327"/>
      <c r="O49" s="327"/>
      <c r="P49" s="327"/>
      <c r="Q49" s="327"/>
      <c r="T49" s="328"/>
      <c r="U49" s="328"/>
      <c r="V49" s="328"/>
      <c r="W49" s="328"/>
      <c r="X49" s="328"/>
      <c r="Y49" s="328"/>
      <c r="Z49" s="328"/>
      <c r="AA49" s="328"/>
      <c r="AB49" s="327"/>
      <c r="AC49" s="327"/>
      <c r="AD49" s="327"/>
      <c r="AE49" s="327"/>
      <c r="AF49" s="327"/>
    </row>
    <row r="50" spans="1:32">
      <c r="T50" s="284"/>
      <c r="U50" s="284"/>
      <c r="V50" s="284"/>
      <c r="W50" s="284"/>
      <c r="X50" s="284"/>
    </row>
    <row r="51" spans="1:32">
      <c r="A51" s="341" t="s">
        <v>271</v>
      </c>
      <c r="F51" s="342"/>
      <c r="G51" s="342"/>
      <c r="I51" s="343" t="s">
        <v>272</v>
      </c>
      <c r="J51" s="344" t="s">
        <v>273</v>
      </c>
      <c r="N51" s="342"/>
      <c r="O51" s="342"/>
      <c r="P51" s="342"/>
      <c r="Q51" s="342"/>
      <c r="T51" s="284"/>
      <c r="U51" s="284"/>
      <c r="V51" s="284"/>
      <c r="W51" s="284"/>
      <c r="X51" s="284"/>
    </row>
    <row r="52" spans="1:32">
      <c r="A52" s="345" t="s">
        <v>274</v>
      </c>
      <c r="C52" s="344"/>
      <c r="F52" s="342"/>
      <c r="G52" s="342"/>
      <c r="I52" s="284"/>
      <c r="J52" s="344" t="s">
        <v>275</v>
      </c>
      <c r="N52" s="342"/>
      <c r="O52" s="342"/>
      <c r="P52" s="342"/>
      <c r="Q52" s="342"/>
      <c r="T52" s="284"/>
      <c r="U52" s="284"/>
      <c r="V52" s="284"/>
      <c r="W52" s="284"/>
      <c r="X52" s="284"/>
    </row>
    <row r="53" spans="1:32">
      <c r="A53" s="345" t="s">
        <v>276</v>
      </c>
      <c r="C53" s="344"/>
      <c r="F53" s="346"/>
      <c r="G53" s="346"/>
      <c r="I53" s="347"/>
      <c r="J53" s="344" t="s">
        <v>277</v>
      </c>
      <c r="N53" s="346"/>
      <c r="O53" s="346"/>
      <c r="P53" s="346"/>
      <c r="Q53" s="346"/>
      <c r="T53" s="284"/>
      <c r="U53" s="284"/>
      <c r="V53" s="284"/>
      <c r="W53" s="284"/>
      <c r="X53" s="284"/>
    </row>
    <row r="54" spans="1:32">
      <c r="A54" s="345" t="s">
        <v>278</v>
      </c>
      <c r="C54" s="344"/>
      <c r="F54" s="346"/>
      <c r="G54" s="346"/>
      <c r="I54" s="348"/>
      <c r="J54" s="344" t="s">
        <v>279</v>
      </c>
      <c r="N54" s="346"/>
      <c r="O54" s="346"/>
      <c r="P54" s="346"/>
      <c r="Q54" s="346"/>
      <c r="T54" s="284"/>
      <c r="U54" s="284"/>
      <c r="V54" s="284"/>
      <c r="W54" s="284"/>
      <c r="X54" s="284"/>
    </row>
    <row r="55" spans="1:32">
      <c r="A55" s="349" t="s">
        <v>408</v>
      </c>
      <c r="C55" s="344"/>
      <c r="F55" s="342"/>
      <c r="G55" s="342"/>
      <c r="I55" s="350"/>
      <c r="J55" s="344" t="s">
        <v>281</v>
      </c>
      <c r="N55" s="342"/>
      <c r="O55" s="342"/>
      <c r="P55" s="342"/>
      <c r="Q55" s="342"/>
      <c r="T55" s="284"/>
      <c r="U55" s="284"/>
      <c r="V55" s="284"/>
      <c r="W55" s="284"/>
      <c r="X55" s="284"/>
    </row>
    <row r="56" spans="1:32">
      <c r="A56" s="349" t="s">
        <v>406</v>
      </c>
      <c r="C56" s="344"/>
      <c r="F56" s="342"/>
      <c r="G56" s="342"/>
      <c r="I56" s="351"/>
      <c r="J56" s="344" t="s">
        <v>283</v>
      </c>
      <c r="M56" s="342"/>
      <c r="N56" s="342"/>
      <c r="O56" s="342"/>
      <c r="P56" s="342"/>
      <c r="Q56" s="342"/>
      <c r="R56" s="352"/>
      <c r="S56" s="352"/>
      <c r="T56" s="342"/>
      <c r="U56" s="342"/>
      <c r="V56" s="342"/>
      <c r="W56" s="342"/>
      <c r="X56" s="342"/>
    </row>
    <row r="57" spans="1:32">
      <c r="A57" s="349" t="s">
        <v>407</v>
      </c>
      <c r="I57" s="352"/>
      <c r="J57" s="344" t="s">
        <v>285</v>
      </c>
    </row>
    <row r="58" spans="1:32">
      <c r="A58" s="349" t="s">
        <v>409</v>
      </c>
      <c r="B58" s="353"/>
      <c r="C58" s="353"/>
      <c r="D58" s="353"/>
      <c r="E58" s="353"/>
      <c r="F58" s="353"/>
      <c r="G58" s="353"/>
      <c r="H58" s="353"/>
      <c r="I58" s="354"/>
      <c r="J58" s="353"/>
      <c r="K58" s="353"/>
    </row>
    <row r="59" spans="1:32">
      <c r="B59" s="353"/>
      <c r="C59" s="353"/>
      <c r="D59" s="353"/>
      <c r="E59" s="353"/>
      <c r="F59" s="353"/>
      <c r="G59" s="353"/>
      <c r="H59" s="353"/>
      <c r="I59" s="354"/>
      <c r="J59" s="353"/>
      <c r="K59" s="353"/>
    </row>
    <row r="60" spans="1:32">
      <c r="A60" s="355" t="s">
        <v>286</v>
      </c>
      <c r="B60" s="353"/>
      <c r="C60" s="353"/>
      <c r="D60" s="353"/>
      <c r="E60" s="353"/>
      <c r="F60" s="353"/>
      <c r="G60" s="353"/>
      <c r="H60" s="353"/>
      <c r="I60" s="354"/>
      <c r="J60" s="353"/>
      <c r="K60" s="353"/>
      <c r="V60" s="356"/>
    </row>
    <row r="61" spans="1:32">
      <c r="A61" s="357" t="s">
        <v>287</v>
      </c>
      <c r="B61" s="353"/>
      <c r="C61" s="353"/>
      <c r="D61" s="353"/>
      <c r="E61" s="353"/>
      <c r="F61" s="353"/>
      <c r="G61" s="353"/>
      <c r="H61" s="358"/>
      <c r="I61" s="354"/>
      <c r="J61" s="353"/>
      <c r="K61" s="353"/>
    </row>
    <row r="62" spans="1:32">
      <c r="A62" s="359"/>
      <c r="B62" s="353"/>
      <c r="C62" s="353"/>
      <c r="D62" s="353"/>
      <c r="E62" s="353"/>
      <c r="F62" s="353"/>
      <c r="G62" s="353"/>
      <c r="H62" s="358"/>
      <c r="I62" s="354"/>
      <c r="J62" s="353"/>
      <c r="K62" s="353"/>
    </row>
    <row r="63" spans="1:32">
      <c r="A63" s="359"/>
      <c r="B63" s="353"/>
      <c r="C63" s="353"/>
      <c r="D63" s="353"/>
      <c r="E63" s="353"/>
      <c r="F63" s="353"/>
      <c r="G63" s="353"/>
      <c r="H63" s="353"/>
      <c r="I63" s="354"/>
      <c r="J63" s="353"/>
      <c r="K63" s="353"/>
    </row>
    <row r="64" spans="1:32">
      <c r="A64" s="285"/>
    </row>
  </sheetData>
  <sheetProtection password="C7FF" sheet="1" objects="1" scenarios="1"/>
  <mergeCells count="20">
    <mergeCell ref="AC39:AC40"/>
    <mergeCell ref="AD39:AD40"/>
    <mergeCell ref="AE39:AE40"/>
    <mergeCell ref="AF39:AF40"/>
    <mergeCell ref="AC15:AC16"/>
    <mergeCell ref="AD15:AD16"/>
    <mergeCell ref="AE15:AE16"/>
    <mergeCell ref="AF15:AF16"/>
    <mergeCell ref="AB39:AB40"/>
    <mergeCell ref="M15:M16"/>
    <mergeCell ref="N15:N16"/>
    <mergeCell ref="O15:O16"/>
    <mergeCell ref="P15:P16"/>
    <mergeCell ref="Q15:Q16"/>
    <mergeCell ref="AB15:AB16"/>
    <mergeCell ref="M39:M40"/>
    <mergeCell ref="N39:N40"/>
    <mergeCell ref="O39:O40"/>
    <mergeCell ref="P39:P40"/>
    <mergeCell ref="Q39:Q40"/>
  </mergeCells>
  <printOptions horizontalCentered="1"/>
  <pageMargins left="0.39370078740157483" right="0.39370078740157483" top="0.23" bottom="0" header="0.51181102362204722" footer="0.33"/>
  <pageSetup paperSize="9" scale="66" orientation="landscape" r:id="rId1"/>
  <headerFooter alignWithMargins="0">
    <oddHeader xml:space="preserve">&amp;R                       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view="pageBreakPreview" zoomScale="65" zoomScaleNormal="60" zoomScaleSheetLayoutView="65" workbookViewId="0">
      <selection activeCell="F35" sqref="F35"/>
    </sheetView>
  </sheetViews>
  <sheetFormatPr defaultColWidth="28.5546875" defaultRowHeight="13.2"/>
  <cols>
    <col min="1" max="1" width="2.88671875" style="360" customWidth="1"/>
    <col min="2" max="2" width="3.109375" style="360" customWidth="1"/>
    <col min="3" max="3" width="23" style="361" customWidth="1"/>
    <col min="4" max="4" width="6.88671875" style="360" customWidth="1"/>
    <col min="5" max="5" width="10.5546875" style="360" customWidth="1"/>
    <col min="6" max="10" width="18" style="360" customWidth="1"/>
    <col min="11" max="15" width="17.109375" style="360" customWidth="1"/>
    <col min="16" max="19" width="19.5546875" style="360" customWidth="1"/>
    <col min="20" max="20" width="8.6640625" style="360" bestFit="1" customWidth="1"/>
    <col min="21" max="21" width="7.6640625" style="360" bestFit="1" customWidth="1"/>
    <col min="22" max="22" width="14.5546875" style="360" hidden="1" customWidth="1"/>
    <col min="23" max="23" width="11" style="360" hidden="1" customWidth="1"/>
    <col min="24" max="25" width="12.44140625" style="360" hidden="1" customWidth="1"/>
    <col min="26" max="26" width="13.44140625" style="360" hidden="1" customWidth="1"/>
    <col min="27" max="27" width="10.33203125" style="360" hidden="1" customWidth="1"/>
    <col min="28" max="28" width="9.5546875" style="360" hidden="1" customWidth="1"/>
    <col min="29" max="29" width="14.88671875" style="360" hidden="1" customWidth="1"/>
    <col min="30" max="30" width="20.5546875" style="360" hidden="1" customWidth="1"/>
    <col min="31" max="31" width="10.5546875" style="360" hidden="1" customWidth="1"/>
    <col min="32" max="32" width="12" style="360" hidden="1" customWidth="1"/>
    <col min="33" max="33" width="10.44140625" style="360" hidden="1" customWidth="1"/>
    <col min="34" max="34" width="14.6640625" style="360" hidden="1" customWidth="1"/>
    <col min="35" max="35" width="10.44140625" style="360" hidden="1" customWidth="1"/>
    <col min="36" max="36" width="0" style="360" hidden="1" customWidth="1"/>
    <col min="37" max="16384" width="28.5546875" style="360"/>
  </cols>
  <sheetData>
    <row r="1" spans="2:35">
      <c r="T1" s="362">
        <f>'Курс дата'!E1</f>
        <v>26</v>
      </c>
      <c r="U1" s="362">
        <v>1</v>
      </c>
    </row>
    <row r="2" spans="2:35" ht="22.8">
      <c r="H2" s="363" t="s">
        <v>210</v>
      </c>
      <c r="I2" s="364"/>
      <c r="L2" s="365" t="s">
        <v>288</v>
      </c>
      <c r="T2" s="360" t="s">
        <v>392</v>
      </c>
      <c r="U2" s="360" t="s">
        <v>393</v>
      </c>
    </row>
    <row r="3" spans="2:35" ht="15.6">
      <c r="H3" s="363" t="s">
        <v>211</v>
      </c>
      <c r="I3" s="364"/>
    </row>
    <row r="4" spans="2:35" ht="15.6">
      <c r="H4" s="363" t="s">
        <v>212</v>
      </c>
      <c r="I4" s="364"/>
      <c r="L4" s="366" t="str">
        <f>IF(U1=1,"Роздрібні ціни","Дилерські ціни")</f>
        <v>Роздрібні ціни</v>
      </c>
      <c r="M4" s="367"/>
      <c r="N4" s="368" t="str">
        <f>IF(T1=1," USD. з ПДВ"," грн. з ПДВ")</f>
        <v xml:space="preserve"> грн. з ПДВ</v>
      </c>
    </row>
    <row r="5" spans="2:35" ht="15.6">
      <c r="H5" s="363" t="s">
        <v>213</v>
      </c>
      <c r="L5" s="366" t="str">
        <f>"Дісні з "&amp;'Курс дата'!A3</f>
        <v>Дісні з 08.02.2016</v>
      </c>
      <c r="M5" s="367"/>
      <c r="N5" s="369"/>
    </row>
    <row r="6" spans="2:35" ht="15.6">
      <c r="H6" s="363" t="s">
        <v>90</v>
      </c>
    </row>
    <row r="7" spans="2:35" ht="15.6">
      <c r="H7" s="363" t="s">
        <v>59</v>
      </c>
    </row>
    <row r="8" spans="2:35">
      <c r="H8" s="264"/>
    </row>
    <row r="9" spans="2:35" ht="13.8" thickBot="1">
      <c r="H9" s="264"/>
    </row>
    <row r="10" spans="2:35" s="370" customFormat="1" ht="22.8" thickTop="1" thickBot="1">
      <c r="C10" s="371"/>
      <c r="E10" s="372"/>
      <c r="F10" s="768" t="s">
        <v>289</v>
      </c>
      <c r="G10" s="769"/>
      <c r="H10" s="769"/>
      <c r="I10" s="769"/>
      <c r="J10" s="770"/>
      <c r="K10" s="373"/>
      <c r="M10" s="771" t="s">
        <v>290</v>
      </c>
      <c r="N10" s="791"/>
      <c r="O10" s="791"/>
      <c r="P10" s="791"/>
      <c r="Q10" s="791"/>
      <c r="R10" s="791"/>
      <c r="S10" s="792"/>
      <c r="V10" s="774" t="s">
        <v>291</v>
      </c>
      <c r="W10" s="775"/>
      <c r="X10" s="775"/>
      <c r="Y10" s="775"/>
      <c r="Z10" s="776"/>
      <c r="AA10" s="373"/>
      <c r="AC10" s="774" t="s">
        <v>292</v>
      </c>
      <c r="AD10" s="793"/>
      <c r="AE10" s="793"/>
      <c r="AF10" s="793"/>
      <c r="AG10" s="793"/>
      <c r="AH10" s="793"/>
      <c r="AI10" s="794"/>
    </row>
    <row r="11" spans="2:35" s="378" customFormat="1" ht="15" customHeight="1" thickTop="1">
      <c r="B11" s="374"/>
      <c r="C11" s="375"/>
      <c r="D11" s="376"/>
      <c r="E11" s="376"/>
      <c r="F11" s="795" t="s">
        <v>293</v>
      </c>
      <c r="G11" s="798" t="s">
        <v>294</v>
      </c>
      <c r="H11" s="801" t="s">
        <v>295</v>
      </c>
      <c r="I11" s="801" t="s">
        <v>296</v>
      </c>
      <c r="J11" s="804" t="s">
        <v>297</v>
      </c>
      <c r="K11" s="377"/>
      <c r="M11" s="807" t="s">
        <v>298</v>
      </c>
      <c r="N11" s="744" t="s">
        <v>299</v>
      </c>
      <c r="O11" s="744" t="s">
        <v>300</v>
      </c>
      <c r="P11" s="744" t="s">
        <v>301</v>
      </c>
      <c r="Q11" s="744" t="s">
        <v>302</v>
      </c>
      <c r="R11" s="761" t="s">
        <v>303</v>
      </c>
      <c r="S11" s="747" t="s">
        <v>304</v>
      </c>
      <c r="V11" s="379"/>
      <c r="W11" s="782" t="s">
        <v>294</v>
      </c>
      <c r="X11" s="753" t="s">
        <v>295</v>
      </c>
      <c r="Y11" s="753" t="s">
        <v>296</v>
      </c>
      <c r="Z11" s="735" t="s">
        <v>297</v>
      </c>
      <c r="AA11" s="377"/>
      <c r="AC11" s="738" t="s">
        <v>305</v>
      </c>
      <c r="AD11" s="744" t="s">
        <v>306</v>
      </c>
      <c r="AE11" s="380"/>
      <c r="AF11" s="380"/>
      <c r="AG11" s="380"/>
      <c r="AH11" s="810" t="s">
        <v>307</v>
      </c>
      <c r="AI11" s="747" t="s">
        <v>308</v>
      </c>
    </row>
    <row r="12" spans="2:35" s="384" customFormat="1" ht="54" customHeight="1">
      <c r="B12" s="381"/>
      <c r="C12" s="780" t="s">
        <v>309</v>
      </c>
      <c r="D12" s="780"/>
      <c r="E12" s="781"/>
      <c r="F12" s="796"/>
      <c r="G12" s="799"/>
      <c r="H12" s="802"/>
      <c r="I12" s="802"/>
      <c r="J12" s="805"/>
      <c r="K12" s="382"/>
      <c r="L12" s="383"/>
      <c r="M12" s="808"/>
      <c r="N12" s="742"/>
      <c r="O12" s="745"/>
      <c r="P12" s="745"/>
      <c r="Q12" s="745"/>
      <c r="R12" s="762"/>
      <c r="S12" s="748"/>
      <c r="V12" s="385" t="s">
        <v>310</v>
      </c>
      <c r="W12" s="783"/>
      <c r="X12" s="785"/>
      <c r="Y12" s="785"/>
      <c r="Z12" s="787"/>
      <c r="AA12" s="382"/>
      <c r="AB12" s="383"/>
      <c r="AC12" s="789"/>
      <c r="AD12" s="742"/>
      <c r="AE12" s="386" t="s">
        <v>311</v>
      </c>
      <c r="AF12" s="386" t="s">
        <v>312</v>
      </c>
      <c r="AG12" s="386" t="s">
        <v>313</v>
      </c>
      <c r="AH12" s="811"/>
      <c r="AI12" s="813"/>
    </row>
    <row r="13" spans="2:35" s="383" customFormat="1" ht="15.6">
      <c r="B13" s="387"/>
      <c r="C13" s="388"/>
      <c r="D13" s="389"/>
      <c r="E13" s="389"/>
      <c r="F13" s="797"/>
      <c r="G13" s="800"/>
      <c r="H13" s="803"/>
      <c r="I13" s="803"/>
      <c r="J13" s="806"/>
      <c r="K13" s="382"/>
      <c r="M13" s="809"/>
      <c r="N13" s="743"/>
      <c r="O13" s="746"/>
      <c r="P13" s="746"/>
      <c r="Q13" s="746"/>
      <c r="R13" s="763"/>
      <c r="S13" s="749"/>
      <c r="V13" s="390"/>
      <c r="W13" s="784"/>
      <c r="X13" s="786"/>
      <c r="Y13" s="786"/>
      <c r="Z13" s="788"/>
      <c r="AA13" s="382"/>
      <c r="AC13" s="790"/>
      <c r="AD13" s="743"/>
      <c r="AE13" s="391"/>
      <c r="AF13" s="391"/>
      <c r="AG13" s="391"/>
      <c r="AH13" s="812"/>
      <c r="AI13" s="814"/>
    </row>
    <row r="14" spans="2:35" ht="8.4" customHeight="1">
      <c r="B14" s="392"/>
      <c r="C14" s="393"/>
      <c r="D14" s="394"/>
      <c r="E14" s="394"/>
      <c r="F14" s="395"/>
      <c r="G14" s="396"/>
      <c r="H14" s="397"/>
      <c r="I14" s="397"/>
      <c r="J14" s="398"/>
      <c r="K14" s="399"/>
      <c r="L14" s="285"/>
      <c r="M14" s="400"/>
      <c r="N14" s="401"/>
      <c r="O14" s="402"/>
      <c r="P14" s="402"/>
      <c r="Q14" s="402"/>
      <c r="R14" s="403"/>
      <c r="S14" s="404"/>
      <c r="V14" s="395"/>
      <c r="W14" s="396"/>
      <c r="X14" s="397"/>
      <c r="Y14" s="397"/>
      <c r="Z14" s="398"/>
      <c r="AA14" s="399"/>
      <c r="AB14" s="285"/>
      <c r="AC14" s="405"/>
      <c r="AD14" s="401"/>
      <c r="AE14" s="402"/>
      <c r="AF14" s="402"/>
      <c r="AG14" s="402"/>
      <c r="AH14" s="403"/>
      <c r="AI14" s="404"/>
    </row>
    <row r="15" spans="2:35" ht="16.2">
      <c r="B15" s="767" t="s">
        <v>314</v>
      </c>
      <c r="C15" s="727"/>
      <c r="D15" s="727"/>
      <c r="E15" s="727"/>
      <c r="F15" s="395"/>
      <c r="G15" s="396"/>
      <c r="H15" s="397"/>
      <c r="I15" s="397"/>
      <c r="J15" s="398"/>
      <c r="K15" s="399"/>
      <c r="L15" s="285"/>
      <c r="M15" s="400"/>
      <c r="N15" s="401"/>
      <c r="O15" s="402"/>
      <c r="P15" s="402"/>
      <c r="Q15" s="402"/>
      <c r="R15" s="401"/>
      <c r="S15" s="404"/>
      <c r="V15" s="395"/>
      <c r="W15" s="396"/>
      <c r="X15" s="397"/>
      <c r="Y15" s="397"/>
      <c r="Z15" s="398"/>
      <c r="AA15" s="399"/>
      <c r="AB15" s="285"/>
      <c r="AC15" s="405"/>
      <c r="AD15" s="401"/>
      <c r="AE15" s="402"/>
      <c r="AF15" s="402"/>
      <c r="AG15" s="402"/>
      <c r="AH15" s="401"/>
      <c r="AI15" s="404"/>
    </row>
    <row r="16" spans="2:35" ht="6.75" customHeight="1">
      <c r="B16" s="392"/>
      <c r="C16" s="393"/>
      <c r="D16" s="394"/>
      <c r="E16" s="394"/>
      <c r="F16" s="395"/>
      <c r="G16" s="396"/>
      <c r="H16" s="397"/>
      <c r="I16" s="397"/>
      <c r="J16" s="398"/>
      <c r="K16" s="399"/>
      <c r="L16" s="285"/>
      <c r="M16" s="400"/>
      <c r="N16" s="401"/>
      <c r="O16" s="402"/>
      <c r="P16" s="402"/>
      <c r="Q16" s="402"/>
      <c r="R16" s="401"/>
      <c r="S16" s="404"/>
      <c r="V16" s="395"/>
      <c r="W16" s="396"/>
      <c r="X16" s="397"/>
      <c r="Y16" s="397"/>
      <c r="Z16" s="398"/>
      <c r="AA16" s="399"/>
      <c r="AB16" s="285"/>
      <c r="AC16" s="405"/>
      <c r="AD16" s="401"/>
      <c r="AE16" s="402"/>
      <c r="AF16" s="402"/>
      <c r="AG16" s="402"/>
      <c r="AH16" s="401"/>
      <c r="AI16" s="404"/>
    </row>
    <row r="17" spans="2:35" s="424" customFormat="1" ht="15.6">
      <c r="B17" s="406"/>
      <c r="C17" s="407" t="s">
        <v>315</v>
      </c>
      <c r="D17" s="408" t="s">
        <v>316</v>
      </c>
      <c r="E17" s="408" t="s">
        <v>317</v>
      </c>
      <c r="F17" s="409">
        <f>ROUND(V17*$T$1/$U$1,0)</f>
        <v>169078</v>
      </c>
      <c r="G17" s="410">
        <f>ROUND(W17*$T$1/$U$1,0)</f>
        <v>294242</v>
      </c>
      <c r="H17" s="411" t="s">
        <v>246</v>
      </c>
      <c r="I17" s="411" t="s">
        <v>246</v>
      </c>
      <c r="J17" s="412" t="s">
        <v>246</v>
      </c>
      <c r="K17" s="413"/>
      <c r="L17" s="414"/>
      <c r="M17" s="415">
        <f t="shared" ref="M17" si="0">ROUND(AC17*$T$1/$U$1,0)</f>
        <v>10946</v>
      </c>
      <c r="N17" s="409">
        <f t="shared" ref="N17" si="1">ROUND(AD17*$T$1/$U$1,0)</f>
        <v>41730</v>
      </c>
      <c r="O17" s="416" t="s">
        <v>246</v>
      </c>
      <c r="P17" s="416" t="s">
        <v>246</v>
      </c>
      <c r="Q17" s="416" t="s">
        <v>246</v>
      </c>
      <c r="R17" s="416" t="s">
        <v>246</v>
      </c>
      <c r="S17" s="417" t="s">
        <v>246</v>
      </c>
      <c r="T17" s="360"/>
      <c r="U17" s="360"/>
      <c r="V17" s="418">
        <v>6503</v>
      </c>
      <c r="W17" s="419">
        <v>11317</v>
      </c>
      <c r="X17" s="420" t="s">
        <v>246</v>
      </c>
      <c r="Y17" s="420" t="s">
        <v>246</v>
      </c>
      <c r="Z17" s="421" t="s">
        <v>246</v>
      </c>
      <c r="AA17" s="329"/>
      <c r="AB17" s="342"/>
      <c r="AC17" s="418">
        <v>421</v>
      </c>
      <c r="AD17" s="418">
        <v>1605</v>
      </c>
      <c r="AE17" s="422" t="s">
        <v>246</v>
      </c>
      <c r="AF17" s="422" t="s">
        <v>246</v>
      </c>
      <c r="AG17" s="422" t="s">
        <v>246</v>
      </c>
      <c r="AH17" s="422" t="s">
        <v>246</v>
      </c>
      <c r="AI17" s="423" t="s">
        <v>246</v>
      </c>
    </row>
    <row r="18" spans="2:35" ht="8.4" customHeight="1">
      <c r="B18" s="392"/>
      <c r="C18" s="425"/>
      <c r="D18" s="426"/>
      <c r="E18" s="394"/>
      <c r="F18" s="427"/>
      <c r="G18" s="428"/>
      <c r="H18" s="429"/>
      <c r="I18" s="429"/>
      <c r="J18" s="430"/>
      <c r="K18" s="431"/>
      <c r="L18" s="432"/>
      <c r="M18" s="433"/>
      <c r="N18" s="434"/>
      <c r="O18" s="435"/>
      <c r="P18" s="435"/>
      <c r="Q18" s="435"/>
      <c r="R18" s="436"/>
      <c r="S18" s="437"/>
      <c r="V18" s="438"/>
      <c r="W18" s="439"/>
      <c r="X18" s="440"/>
      <c r="Y18" s="440"/>
      <c r="Z18" s="441"/>
      <c r="AA18" s="399"/>
      <c r="AB18" s="285"/>
      <c r="AC18" s="442"/>
      <c r="AD18" s="443"/>
      <c r="AE18" s="444"/>
      <c r="AF18" s="444"/>
      <c r="AG18" s="444"/>
      <c r="AH18" s="445"/>
      <c r="AI18" s="446"/>
    </row>
    <row r="19" spans="2:35" ht="15.6">
      <c r="B19" s="447"/>
      <c r="C19" s="448" t="s">
        <v>318</v>
      </c>
      <c r="D19" s="449" t="s">
        <v>266</v>
      </c>
      <c r="E19" s="449" t="s">
        <v>319</v>
      </c>
      <c r="F19" s="450">
        <f t="shared" ref="F19:G19" si="2">ROUND(V19*$T$1/$U$1,0)</f>
        <v>222820</v>
      </c>
      <c r="G19" s="451">
        <f t="shared" si="2"/>
        <v>347984</v>
      </c>
      <c r="H19" s="452" t="s">
        <v>246</v>
      </c>
      <c r="I19" s="452" t="s">
        <v>246</v>
      </c>
      <c r="J19" s="453" t="s">
        <v>246</v>
      </c>
      <c r="K19" s="413"/>
      <c r="L19" s="432"/>
      <c r="M19" s="454">
        <f t="shared" ref="M19" si="3">ROUND(AC19*$T$1/$U$1,0)</f>
        <v>10946</v>
      </c>
      <c r="N19" s="455" t="s">
        <v>320</v>
      </c>
      <c r="O19" s="455" t="s">
        <v>320</v>
      </c>
      <c r="P19" s="455" t="s">
        <v>320</v>
      </c>
      <c r="Q19" s="455" t="s">
        <v>320</v>
      </c>
      <c r="R19" s="456" t="s">
        <v>246</v>
      </c>
      <c r="S19" s="457" t="s">
        <v>246</v>
      </c>
      <c r="V19" s="458">
        <v>8570</v>
      </c>
      <c r="W19" s="459">
        <v>13384</v>
      </c>
      <c r="X19" s="460" t="s">
        <v>246</v>
      </c>
      <c r="Y19" s="460" t="s">
        <v>246</v>
      </c>
      <c r="Z19" s="461" t="s">
        <v>246</v>
      </c>
      <c r="AA19" s="329"/>
      <c r="AB19" s="285"/>
      <c r="AC19" s="458">
        <v>421</v>
      </c>
      <c r="AD19" s="462" t="s">
        <v>320</v>
      </c>
      <c r="AE19" s="463" t="s">
        <v>320</v>
      </c>
      <c r="AF19" s="463" t="s">
        <v>320</v>
      </c>
      <c r="AG19" s="463" t="s">
        <v>320</v>
      </c>
      <c r="AH19" s="464" t="s">
        <v>246</v>
      </c>
      <c r="AI19" s="465" t="s">
        <v>246</v>
      </c>
    </row>
    <row r="20" spans="2:35" ht="6.75" customHeight="1">
      <c r="B20" s="466"/>
      <c r="C20" s="467"/>
      <c r="D20" s="468"/>
      <c r="E20" s="468"/>
      <c r="F20" s="469"/>
      <c r="G20" s="470"/>
      <c r="H20" s="471"/>
      <c r="I20" s="471"/>
      <c r="J20" s="472"/>
      <c r="K20" s="431"/>
      <c r="L20" s="432"/>
      <c r="M20" s="473"/>
      <c r="N20" s="474"/>
      <c r="O20" s="475"/>
      <c r="P20" s="476"/>
      <c r="Q20" s="476"/>
      <c r="R20" s="474"/>
      <c r="S20" s="477"/>
      <c r="V20" s="478"/>
      <c r="W20" s="479"/>
      <c r="X20" s="480"/>
      <c r="Y20" s="480"/>
      <c r="Z20" s="481"/>
      <c r="AA20" s="399"/>
      <c r="AB20" s="285"/>
      <c r="AC20" s="482"/>
      <c r="AD20" s="483"/>
      <c r="AE20" s="484"/>
      <c r="AF20" s="485"/>
      <c r="AG20" s="485"/>
      <c r="AH20" s="483"/>
      <c r="AI20" s="486"/>
    </row>
    <row r="21" spans="2:35" ht="8.4" customHeight="1">
      <c r="B21" s="392"/>
      <c r="C21" s="487"/>
      <c r="D21" s="426"/>
      <c r="E21" s="394"/>
      <c r="F21" s="427"/>
      <c r="G21" s="488"/>
      <c r="H21" s="489"/>
      <c r="I21" s="489"/>
      <c r="J21" s="490"/>
      <c r="K21" s="431"/>
      <c r="L21" s="432"/>
      <c r="M21" s="433"/>
      <c r="N21" s="434"/>
      <c r="O21" s="435"/>
      <c r="P21" s="435"/>
      <c r="Q21" s="435"/>
      <c r="R21" s="436"/>
      <c r="S21" s="437"/>
      <c r="V21" s="438"/>
      <c r="W21" s="491"/>
      <c r="X21" s="492"/>
      <c r="Y21" s="492"/>
      <c r="Z21" s="493"/>
      <c r="AA21" s="399"/>
      <c r="AB21" s="285"/>
      <c r="AC21" s="494"/>
      <c r="AD21" s="495"/>
      <c r="AE21" s="444"/>
      <c r="AF21" s="444"/>
      <c r="AG21" s="444"/>
      <c r="AH21" s="445"/>
      <c r="AI21" s="446"/>
    </row>
    <row r="22" spans="2:35" ht="16.2">
      <c r="B22" s="767" t="s">
        <v>321</v>
      </c>
      <c r="C22" s="727"/>
      <c r="D22" s="727"/>
      <c r="E22" s="727"/>
      <c r="F22" s="427"/>
      <c r="G22" s="496"/>
      <c r="H22" s="497"/>
      <c r="I22" s="498"/>
      <c r="J22" s="499"/>
      <c r="K22" s="431"/>
      <c r="L22" s="432"/>
      <c r="M22" s="433"/>
      <c r="N22" s="436"/>
      <c r="O22" s="435"/>
      <c r="P22" s="435"/>
      <c r="Q22" s="435"/>
      <c r="R22" s="436"/>
      <c r="S22" s="437"/>
      <c r="V22" s="438"/>
      <c r="W22" s="500"/>
      <c r="X22" s="501"/>
      <c r="Y22" s="502"/>
      <c r="Z22" s="503"/>
      <c r="AA22" s="399"/>
      <c r="AB22" s="285"/>
      <c r="AC22" s="504"/>
      <c r="AD22" s="445"/>
      <c r="AE22" s="444"/>
      <c r="AF22" s="444"/>
      <c r="AG22" s="444"/>
      <c r="AH22" s="445"/>
      <c r="AI22" s="446"/>
    </row>
    <row r="23" spans="2:35" ht="6.75" customHeight="1">
      <c r="B23" s="392"/>
      <c r="C23" s="393"/>
      <c r="D23" s="394"/>
      <c r="E23" s="394"/>
      <c r="F23" s="427"/>
      <c r="G23" s="488"/>
      <c r="H23" s="505"/>
      <c r="I23" s="505"/>
      <c r="J23" s="499"/>
      <c r="K23" s="431"/>
      <c r="L23" s="432"/>
      <c r="M23" s="433"/>
      <c r="N23" s="435"/>
      <c r="O23" s="435"/>
      <c r="P23" s="435"/>
      <c r="Q23" s="435"/>
      <c r="R23" s="436"/>
      <c r="S23" s="437"/>
      <c r="V23" s="438"/>
      <c r="W23" s="491"/>
      <c r="X23" s="506"/>
      <c r="Y23" s="506"/>
      <c r="Z23" s="503"/>
      <c r="AA23" s="399"/>
      <c r="AB23" s="285"/>
      <c r="AC23" s="504"/>
      <c r="AD23" s="444"/>
      <c r="AE23" s="444"/>
      <c r="AF23" s="444"/>
      <c r="AG23" s="444"/>
      <c r="AH23" s="445"/>
      <c r="AI23" s="446"/>
    </row>
    <row r="24" spans="2:35" ht="15.6">
      <c r="B24" s="406"/>
      <c r="C24" s="407" t="s">
        <v>322</v>
      </c>
      <c r="D24" s="408" t="s">
        <v>316</v>
      </c>
      <c r="E24" s="408" t="s">
        <v>317</v>
      </c>
      <c r="F24" s="409">
        <f t="shared" ref="F24:G24" si="4">ROUND(V24*$T$1/$U$1,0)</f>
        <v>221364</v>
      </c>
      <c r="G24" s="410">
        <f t="shared" si="4"/>
        <v>346554</v>
      </c>
      <c r="H24" s="411" t="s">
        <v>246</v>
      </c>
      <c r="I24" s="411" t="s">
        <v>246</v>
      </c>
      <c r="J24" s="412" t="s">
        <v>246</v>
      </c>
      <c r="K24" s="431"/>
      <c r="L24" s="432"/>
      <c r="M24" s="415">
        <f t="shared" ref="M24" si="5">ROUND(AC24*$T$1/$U$1,0)</f>
        <v>10946</v>
      </c>
      <c r="N24" s="409">
        <f t="shared" ref="N24" si="6">ROUND(AD24*$T$1/$U$1,0)</f>
        <v>41730</v>
      </c>
      <c r="O24" s="416" t="s">
        <v>246</v>
      </c>
      <c r="P24" s="416" t="s">
        <v>246</v>
      </c>
      <c r="Q24" s="416" t="s">
        <v>246</v>
      </c>
      <c r="R24" s="507" t="s">
        <v>246</v>
      </c>
      <c r="S24" s="417" t="s">
        <v>247</v>
      </c>
      <c r="V24" s="418">
        <v>8514</v>
      </c>
      <c r="W24" s="419">
        <v>13329</v>
      </c>
      <c r="X24" s="420" t="s">
        <v>246</v>
      </c>
      <c r="Y24" s="420" t="s">
        <v>246</v>
      </c>
      <c r="Z24" s="421" t="s">
        <v>246</v>
      </c>
      <c r="AA24" s="399"/>
      <c r="AB24" s="285"/>
      <c r="AC24" s="508">
        <v>421</v>
      </c>
      <c r="AD24" s="508">
        <v>1605</v>
      </c>
      <c r="AE24" s="509" t="s">
        <v>246</v>
      </c>
      <c r="AF24" s="509" t="s">
        <v>246</v>
      </c>
      <c r="AG24" s="509" t="s">
        <v>246</v>
      </c>
      <c r="AH24" s="510" t="s">
        <v>246</v>
      </c>
      <c r="AI24" s="511" t="s">
        <v>247</v>
      </c>
    </row>
    <row r="25" spans="2:35" ht="6.75" customHeight="1">
      <c r="B25" s="392"/>
      <c r="C25" s="512"/>
      <c r="D25" s="394"/>
      <c r="E25" s="394"/>
      <c r="F25" s="513"/>
      <c r="G25" s="428"/>
      <c r="H25" s="514"/>
      <c r="I25" s="514"/>
      <c r="J25" s="515"/>
      <c r="K25" s="431"/>
      <c r="L25" s="432"/>
      <c r="M25" s="433"/>
      <c r="N25" s="434"/>
      <c r="O25" s="435"/>
      <c r="P25" s="435"/>
      <c r="Q25" s="435"/>
      <c r="R25" s="436"/>
      <c r="S25" s="437"/>
      <c r="V25" s="516"/>
      <c r="W25" s="439"/>
      <c r="X25" s="517"/>
      <c r="Y25" s="517"/>
      <c r="Z25" s="518"/>
      <c r="AA25" s="399"/>
      <c r="AB25" s="285"/>
      <c r="AC25" s="519"/>
      <c r="AD25" s="520"/>
      <c r="AE25" s="521"/>
      <c r="AF25" s="521"/>
      <c r="AG25" s="521"/>
      <c r="AH25" s="522"/>
      <c r="AI25" s="523"/>
    </row>
    <row r="26" spans="2:35" ht="15.6">
      <c r="B26" s="447"/>
      <c r="C26" s="448" t="s">
        <v>323</v>
      </c>
      <c r="D26" s="449" t="s">
        <v>266</v>
      </c>
      <c r="E26" s="449" t="s">
        <v>324</v>
      </c>
      <c r="F26" s="450">
        <f t="shared" ref="F26:G26" si="7">ROUND(V26*$T$1/$U$1,0)</f>
        <v>294944</v>
      </c>
      <c r="G26" s="451">
        <f t="shared" si="7"/>
        <v>420134</v>
      </c>
      <c r="H26" s="452" t="s">
        <v>246</v>
      </c>
      <c r="I26" s="452">
        <f t="shared" ref="I26:I27" si="8">ROUND(Y26*$T$1/$U$1,0)</f>
        <v>456794</v>
      </c>
      <c r="J26" s="453">
        <f t="shared" ref="J26:J27" si="9">ROUND(Z26*$T$1/$U$1,0)</f>
        <v>470678</v>
      </c>
      <c r="K26" s="524"/>
      <c r="L26" s="432"/>
      <c r="M26" s="454">
        <f t="shared" ref="M26" si="10">ROUND(AC26*$T$1/$U$1,0)</f>
        <v>10946</v>
      </c>
      <c r="N26" s="525">
        <f t="shared" ref="N26" si="11">ROUND(AD26*$T$1/$U$1,0)</f>
        <v>59332</v>
      </c>
      <c r="O26" s="450">
        <f t="shared" ref="O26:O27" si="12">ROUND(AE26*$T$1/$U$1,0)</f>
        <v>10894</v>
      </c>
      <c r="P26" s="450">
        <f t="shared" ref="P26:P27" si="13">ROUND(AF26*$T$1/$U$1,0)</f>
        <v>15392</v>
      </c>
      <c r="Q26" s="450">
        <f t="shared" ref="Q26:Q27" si="14">ROUND(AG26*$T$1/$U$1,0)</f>
        <v>16042</v>
      </c>
      <c r="R26" s="455" t="s">
        <v>246</v>
      </c>
      <c r="S26" s="457">
        <f t="shared" ref="S26:S27" si="15">ROUND(AI26*$T$1/$U$1,0)</f>
        <v>82290</v>
      </c>
      <c r="V26" s="458">
        <v>11344</v>
      </c>
      <c r="W26" s="459">
        <v>16159</v>
      </c>
      <c r="X26" s="460" t="s">
        <v>246</v>
      </c>
      <c r="Y26" s="460">
        <v>17569</v>
      </c>
      <c r="Z26" s="461">
        <v>18103</v>
      </c>
      <c r="AA26" s="526"/>
      <c r="AB26" s="285"/>
      <c r="AC26" s="527">
        <v>421</v>
      </c>
      <c r="AD26" s="528">
        <v>2282</v>
      </c>
      <c r="AE26" s="527">
        <v>419</v>
      </c>
      <c r="AF26" s="527">
        <v>592</v>
      </c>
      <c r="AG26" s="527">
        <v>617</v>
      </c>
      <c r="AH26" s="529" t="s">
        <v>246</v>
      </c>
      <c r="AI26" s="530">
        <v>3165</v>
      </c>
    </row>
    <row r="27" spans="2:35" ht="15.6">
      <c r="B27" s="406"/>
      <c r="C27" s="407" t="s">
        <v>325</v>
      </c>
      <c r="D27" s="408" t="s">
        <v>266</v>
      </c>
      <c r="E27" s="408" t="s">
        <v>324</v>
      </c>
      <c r="F27" s="409">
        <f>ROUND(V27*$T$1/$U$1,0)</f>
        <v>330356</v>
      </c>
      <c r="G27" s="410" t="s">
        <v>246</v>
      </c>
      <c r="H27" s="411">
        <f>ROUND(X27*$T$1/$U$1,0)</f>
        <v>490620</v>
      </c>
      <c r="I27" s="411">
        <f t="shared" si="8"/>
        <v>503750</v>
      </c>
      <c r="J27" s="412">
        <f t="shared" si="9"/>
        <v>517998</v>
      </c>
      <c r="K27" s="524"/>
      <c r="L27" s="432"/>
      <c r="M27" s="531" t="s">
        <v>246</v>
      </c>
      <c r="N27" s="507" t="s">
        <v>326</v>
      </c>
      <c r="O27" s="409">
        <f t="shared" si="12"/>
        <v>10894</v>
      </c>
      <c r="P27" s="409">
        <f t="shared" si="13"/>
        <v>15392</v>
      </c>
      <c r="Q27" s="409">
        <f t="shared" si="14"/>
        <v>16042</v>
      </c>
      <c r="R27" s="507" t="s">
        <v>246</v>
      </c>
      <c r="S27" s="532">
        <f t="shared" si="15"/>
        <v>82290</v>
      </c>
      <c r="V27" s="418">
        <v>12706</v>
      </c>
      <c r="W27" s="419" t="s">
        <v>246</v>
      </c>
      <c r="X27" s="420">
        <v>18870</v>
      </c>
      <c r="Y27" s="420">
        <v>19375</v>
      </c>
      <c r="Z27" s="421">
        <v>19923</v>
      </c>
      <c r="AA27" s="526"/>
      <c r="AB27" s="285"/>
      <c r="AC27" s="533" t="s">
        <v>246</v>
      </c>
      <c r="AD27" s="510" t="s">
        <v>326</v>
      </c>
      <c r="AE27" s="508">
        <v>419</v>
      </c>
      <c r="AF27" s="508">
        <v>592</v>
      </c>
      <c r="AG27" s="508">
        <v>617</v>
      </c>
      <c r="AH27" s="510" t="s">
        <v>246</v>
      </c>
      <c r="AI27" s="534">
        <v>3165</v>
      </c>
    </row>
    <row r="28" spans="2:35" ht="6.75" customHeight="1">
      <c r="B28" s="392"/>
      <c r="C28" s="512"/>
      <c r="D28" s="394"/>
      <c r="E28" s="394"/>
      <c r="F28" s="513"/>
      <c r="G28" s="428"/>
      <c r="H28" s="514"/>
      <c r="I28" s="514"/>
      <c r="J28" s="515"/>
      <c r="K28" s="431"/>
      <c r="L28" s="432"/>
      <c r="M28" s="433"/>
      <c r="N28" s="434"/>
      <c r="O28" s="435"/>
      <c r="P28" s="435"/>
      <c r="Q28" s="435"/>
      <c r="R28" s="436"/>
      <c r="S28" s="437"/>
      <c r="V28" s="516"/>
      <c r="W28" s="439"/>
      <c r="X28" s="517"/>
      <c r="Y28" s="517"/>
      <c r="Z28" s="518"/>
      <c r="AA28" s="399"/>
      <c r="AB28" s="285"/>
      <c r="AC28" s="519"/>
      <c r="AD28" s="520"/>
      <c r="AE28" s="521"/>
      <c r="AF28" s="521"/>
      <c r="AG28" s="521"/>
      <c r="AH28" s="522"/>
      <c r="AI28" s="523"/>
    </row>
    <row r="29" spans="2:35" ht="15.6">
      <c r="B29" s="447"/>
      <c r="C29" s="448" t="s">
        <v>327</v>
      </c>
      <c r="D29" s="449" t="s">
        <v>328</v>
      </c>
      <c r="E29" s="449" t="s">
        <v>329</v>
      </c>
      <c r="F29" s="450">
        <f t="shared" ref="F29:J30" si="16">ROUND(V29*$T$1/$U$1,0)</f>
        <v>342290</v>
      </c>
      <c r="G29" s="451">
        <f t="shared" si="16"/>
        <v>467454</v>
      </c>
      <c r="H29" s="452">
        <f t="shared" si="16"/>
        <v>490022</v>
      </c>
      <c r="I29" s="452">
        <f t="shared" si="16"/>
        <v>504140</v>
      </c>
      <c r="J29" s="453">
        <f t="shared" si="16"/>
        <v>517998</v>
      </c>
      <c r="K29" s="524"/>
      <c r="L29" s="432"/>
      <c r="M29" s="454">
        <f t="shared" ref="M29" si="17">ROUND(AC29*$T$1/$U$1,0)</f>
        <v>10946</v>
      </c>
      <c r="N29" s="525">
        <f t="shared" ref="N29" si="18">ROUND(AD29*$T$1/$U$1,0)</f>
        <v>59332</v>
      </c>
      <c r="O29" s="450">
        <f t="shared" ref="O29:O30" si="19">ROUND(AE29*$T$1/$U$1,0)</f>
        <v>10894</v>
      </c>
      <c r="P29" s="450">
        <f t="shared" ref="P29:P30" si="20">ROUND(AF29*$T$1/$U$1,0)</f>
        <v>15392</v>
      </c>
      <c r="Q29" s="450">
        <f t="shared" ref="Q29:Q30" si="21">ROUND(AG29*$T$1/$U$1,0)</f>
        <v>16042</v>
      </c>
      <c r="R29" s="450">
        <f t="shared" ref="R29:R30" si="22">ROUND(AH29*$T$1/$U$1,0)</f>
        <v>35490</v>
      </c>
      <c r="S29" s="457">
        <f t="shared" ref="S29:S30" si="23">ROUND(AI29*$T$1/$U$1,0)</f>
        <v>82290</v>
      </c>
      <c r="V29" s="458">
        <v>13165</v>
      </c>
      <c r="W29" s="459">
        <v>17979</v>
      </c>
      <c r="X29" s="460">
        <v>18847</v>
      </c>
      <c r="Y29" s="460">
        <v>19390</v>
      </c>
      <c r="Z29" s="461">
        <v>19923</v>
      </c>
      <c r="AA29" s="526"/>
      <c r="AB29" s="285"/>
      <c r="AC29" s="527">
        <v>421</v>
      </c>
      <c r="AD29" s="528">
        <v>2282</v>
      </c>
      <c r="AE29" s="527">
        <v>419</v>
      </c>
      <c r="AF29" s="527">
        <v>592</v>
      </c>
      <c r="AG29" s="527">
        <v>617</v>
      </c>
      <c r="AH29" s="527">
        <v>1365</v>
      </c>
      <c r="AI29" s="530">
        <v>3165</v>
      </c>
    </row>
    <row r="30" spans="2:35" ht="15.6">
      <c r="B30" s="406"/>
      <c r="C30" s="407" t="s">
        <v>330</v>
      </c>
      <c r="D30" s="408" t="s">
        <v>328</v>
      </c>
      <c r="E30" s="408" t="s">
        <v>329</v>
      </c>
      <c r="F30" s="409">
        <f>ROUND(V30*$T$1/$U$1,0)</f>
        <v>388024</v>
      </c>
      <c r="G30" s="410" t="s">
        <v>246</v>
      </c>
      <c r="H30" s="411">
        <f t="shared" si="16"/>
        <v>545766</v>
      </c>
      <c r="I30" s="411">
        <f t="shared" si="16"/>
        <v>560014</v>
      </c>
      <c r="J30" s="412">
        <f t="shared" si="16"/>
        <v>574548</v>
      </c>
      <c r="K30" s="524"/>
      <c r="L30" s="432"/>
      <c r="M30" s="531" t="s">
        <v>246</v>
      </c>
      <c r="N30" s="507" t="s">
        <v>326</v>
      </c>
      <c r="O30" s="409">
        <f t="shared" si="19"/>
        <v>10894</v>
      </c>
      <c r="P30" s="409">
        <f t="shared" si="20"/>
        <v>15392</v>
      </c>
      <c r="Q30" s="409">
        <f t="shared" si="21"/>
        <v>16042</v>
      </c>
      <c r="R30" s="409">
        <f t="shared" si="22"/>
        <v>35490</v>
      </c>
      <c r="S30" s="532">
        <f t="shared" si="23"/>
        <v>82290</v>
      </c>
      <c r="V30" s="418">
        <v>14924</v>
      </c>
      <c r="W30" s="419" t="s">
        <v>246</v>
      </c>
      <c r="X30" s="420">
        <v>20991</v>
      </c>
      <c r="Y30" s="420">
        <v>21539</v>
      </c>
      <c r="Z30" s="421">
        <v>22098</v>
      </c>
      <c r="AA30" s="526"/>
      <c r="AB30" s="285"/>
      <c r="AC30" s="533" t="s">
        <v>246</v>
      </c>
      <c r="AD30" s="510" t="s">
        <v>326</v>
      </c>
      <c r="AE30" s="508">
        <v>419</v>
      </c>
      <c r="AF30" s="508">
        <v>592</v>
      </c>
      <c r="AG30" s="508">
        <v>617</v>
      </c>
      <c r="AH30" s="508">
        <v>1365</v>
      </c>
      <c r="AI30" s="534">
        <v>3165</v>
      </c>
    </row>
    <row r="31" spans="2:35" ht="6.75" customHeight="1">
      <c r="B31" s="392"/>
      <c r="C31" s="512"/>
      <c r="D31" s="394"/>
      <c r="E31" s="394"/>
      <c r="F31" s="513"/>
      <c r="G31" s="428"/>
      <c r="H31" s="514"/>
      <c r="I31" s="514"/>
      <c r="J31" s="515"/>
      <c r="K31" s="431"/>
      <c r="L31" s="432"/>
      <c r="M31" s="433"/>
      <c r="N31" s="434"/>
      <c r="O31" s="435"/>
      <c r="P31" s="435"/>
      <c r="Q31" s="435"/>
      <c r="R31" s="436"/>
      <c r="S31" s="437"/>
      <c r="V31" s="516"/>
      <c r="W31" s="439"/>
      <c r="X31" s="517"/>
      <c r="Y31" s="517"/>
      <c r="Z31" s="518"/>
      <c r="AA31" s="399"/>
      <c r="AB31" s="285"/>
      <c r="AC31" s="519"/>
      <c r="AD31" s="520"/>
      <c r="AE31" s="521"/>
      <c r="AF31" s="521"/>
      <c r="AG31" s="521"/>
      <c r="AH31" s="522"/>
      <c r="AI31" s="523"/>
    </row>
    <row r="32" spans="2:35" ht="15.6">
      <c r="B32" s="447"/>
      <c r="C32" s="448" t="s">
        <v>331</v>
      </c>
      <c r="D32" s="449" t="s">
        <v>328</v>
      </c>
      <c r="E32" s="449" t="s">
        <v>332</v>
      </c>
      <c r="F32" s="450">
        <f t="shared" ref="F32:J33" si="24">ROUND(V32*$T$1/$U$1,0)</f>
        <v>438776</v>
      </c>
      <c r="G32" s="451">
        <f t="shared" si="24"/>
        <v>577018</v>
      </c>
      <c r="H32" s="452">
        <f t="shared" si="24"/>
        <v>582296</v>
      </c>
      <c r="I32" s="452">
        <f t="shared" si="24"/>
        <v>595868</v>
      </c>
      <c r="J32" s="453">
        <f t="shared" si="24"/>
        <v>609440</v>
      </c>
      <c r="K32" s="524"/>
      <c r="L32" s="432"/>
      <c r="M32" s="454">
        <f t="shared" ref="M32" si="25">ROUND(AC32*$T$1/$U$1,0)</f>
        <v>10946</v>
      </c>
      <c r="N32" s="455" t="s">
        <v>246</v>
      </c>
      <c r="O32" s="450">
        <f t="shared" ref="O32:O33" si="26">ROUND(AE32*$T$1/$U$1,0)</f>
        <v>10894</v>
      </c>
      <c r="P32" s="450">
        <f t="shared" ref="P32:P33" si="27">ROUND(AF32*$T$1/$U$1,0)</f>
        <v>15392</v>
      </c>
      <c r="Q32" s="450">
        <f t="shared" ref="Q32:Q33" si="28">ROUND(AG32*$T$1/$U$1,0)</f>
        <v>16042</v>
      </c>
      <c r="R32" s="450">
        <f t="shared" ref="R32:R33" si="29">ROUND(AH32*$T$1/$U$1,0)</f>
        <v>35490</v>
      </c>
      <c r="S32" s="457">
        <f t="shared" ref="S32:S33" si="30">ROUND(AI32*$T$1/$U$1,0)</f>
        <v>82290</v>
      </c>
      <c r="V32" s="458">
        <v>16876</v>
      </c>
      <c r="W32" s="459">
        <v>22193</v>
      </c>
      <c r="X32" s="460">
        <v>22396</v>
      </c>
      <c r="Y32" s="460">
        <v>22918</v>
      </c>
      <c r="Z32" s="461">
        <v>23440</v>
      </c>
      <c r="AA32" s="526"/>
      <c r="AB32" s="285"/>
      <c r="AC32" s="527">
        <v>421</v>
      </c>
      <c r="AD32" s="529" t="s">
        <v>246</v>
      </c>
      <c r="AE32" s="527">
        <v>419</v>
      </c>
      <c r="AF32" s="527">
        <v>592</v>
      </c>
      <c r="AG32" s="527">
        <v>617</v>
      </c>
      <c r="AH32" s="527">
        <v>1365</v>
      </c>
      <c r="AI32" s="530">
        <v>3165</v>
      </c>
    </row>
    <row r="33" spans="1:35" ht="15.6">
      <c r="B33" s="406"/>
      <c r="C33" s="407" t="s">
        <v>333</v>
      </c>
      <c r="D33" s="408" t="s">
        <v>328</v>
      </c>
      <c r="E33" s="408" t="s">
        <v>332</v>
      </c>
      <c r="F33" s="409">
        <f>ROUND(V33*$T$1/$U$1,0)</f>
        <v>469976</v>
      </c>
      <c r="G33" s="410" t="s">
        <v>246</v>
      </c>
      <c r="H33" s="411">
        <f t="shared" si="24"/>
        <v>663052</v>
      </c>
      <c r="I33" s="411">
        <f t="shared" si="24"/>
        <v>676624</v>
      </c>
      <c r="J33" s="412">
        <f t="shared" si="24"/>
        <v>690196</v>
      </c>
      <c r="K33" s="524"/>
      <c r="L33" s="432"/>
      <c r="M33" s="531" t="s">
        <v>246</v>
      </c>
      <c r="N33" s="507" t="s">
        <v>326</v>
      </c>
      <c r="O33" s="409">
        <f t="shared" si="26"/>
        <v>10894</v>
      </c>
      <c r="P33" s="409">
        <f t="shared" si="27"/>
        <v>15392</v>
      </c>
      <c r="Q33" s="409">
        <f t="shared" si="28"/>
        <v>16042</v>
      </c>
      <c r="R33" s="409">
        <f t="shared" si="29"/>
        <v>35490</v>
      </c>
      <c r="S33" s="532">
        <f t="shared" si="30"/>
        <v>82290</v>
      </c>
      <c r="V33" s="418">
        <v>18076</v>
      </c>
      <c r="W33" s="419" t="s">
        <v>246</v>
      </c>
      <c r="X33" s="420">
        <v>25502</v>
      </c>
      <c r="Y33" s="420">
        <v>26024</v>
      </c>
      <c r="Z33" s="421">
        <v>26546</v>
      </c>
      <c r="AA33" s="526"/>
      <c r="AB33" s="285"/>
      <c r="AC33" s="533" t="s">
        <v>246</v>
      </c>
      <c r="AD33" s="510" t="s">
        <v>326</v>
      </c>
      <c r="AE33" s="508">
        <v>419</v>
      </c>
      <c r="AF33" s="508">
        <v>592</v>
      </c>
      <c r="AG33" s="508">
        <v>617</v>
      </c>
      <c r="AH33" s="508">
        <v>1365</v>
      </c>
      <c r="AI33" s="534">
        <v>3165</v>
      </c>
    </row>
    <row r="34" spans="1:35" ht="6.75" customHeight="1">
      <c r="B34" s="392"/>
      <c r="C34" s="512"/>
      <c r="D34" s="394"/>
      <c r="E34" s="394"/>
      <c r="F34" s="513"/>
      <c r="G34" s="428"/>
      <c r="H34" s="514"/>
      <c r="I34" s="514"/>
      <c r="J34" s="515"/>
      <c r="K34" s="431"/>
      <c r="L34" s="432"/>
      <c r="M34" s="433"/>
      <c r="N34" s="434"/>
      <c r="O34" s="435"/>
      <c r="P34" s="435"/>
      <c r="Q34" s="435"/>
      <c r="R34" s="436"/>
      <c r="S34" s="437"/>
      <c r="V34" s="516"/>
      <c r="W34" s="439"/>
      <c r="X34" s="517"/>
      <c r="Y34" s="517"/>
      <c r="Z34" s="518"/>
      <c r="AA34" s="399"/>
      <c r="AB34" s="285"/>
      <c r="AC34" s="519"/>
      <c r="AD34" s="520"/>
      <c r="AE34" s="521"/>
      <c r="AF34" s="521"/>
      <c r="AG34" s="521"/>
      <c r="AH34" s="522"/>
      <c r="AI34" s="523"/>
    </row>
    <row r="35" spans="1:35" ht="15.6">
      <c r="B35" s="447"/>
      <c r="C35" s="448" t="s">
        <v>334</v>
      </c>
      <c r="D35" s="449" t="s">
        <v>328</v>
      </c>
      <c r="E35" s="449" t="s">
        <v>335</v>
      </c>
      <c r="F35" s="450">
        <f>ROUND(V35*$T$1/$U$1,0)</f>
        <v>509288</v>
      </c>
      <c r="G35" s="451" t="s">
        <v>246</v>
      </c>
      <c r="H35" s="452">
        <f t="shared" ref="H35:J36" si="31">ROUND(X35*$T$1/$U$1,0)</f>
        <v>652860</v>
      </c>
      <c r="I35" s="452">
        <f t="shared" si="31"/>
        <v>666432</v>
      </c>
      <c r="J35" s="453">
        <f t="shared" si="31"/>
        <v>680004</v>
      </c>
      <c r="K35" s="524"/>
      <c r="L35" s="432"/>
      <c r="M35" s="535" t="s">
        <v>246</v>
      </c>
      <c r="N35" s="455" t="s">
        <v>246</v>
      </c>
      <c r="O35" s="450">
        <f t="shared" ref="O35:O36" si="32">ROUND(AE35*$T$1/$U$1,0)</f>
        <v>10894</v>
      </c>
      <c r="P35" s="450">
        <f t="shared" ref="P35:P36" si="33">ROUND(AF35*$T$1/$U$1,0)</f>
        <v>15392</v>
      </c>
      <c r="Q35" s="450">
        <f t="shared" ref="Q35:Q36" si="34">ROUND(AG35*$T$1/$U$1,0)</f>
        <v>16042</v>
      </c>
      <c r="R35" s="450">
        <f t="shared" ref="R35:R36" si="35">ROUND(AH35*$T$1/$U$1,0)</f>
        <v>35490</v>
      </c>
      <c r="S35" s="457">
        <f t="shared" ref="S35:S36" si="36">ROUND(AI35*$T$1/$U$1,0)</f>
        <v>82290</v>
      </c>
      <c r="V35" s="458">
        <v>19588</v>
      </c>
      <c r="W35" s="459" t="s">
        <v>246</v>
      </c>
      <c r="X35" s="460">
        <v>25110</v>
      </c>
      <c r="Y35" s="460">
        <v>25632</v>
      </c>
      <c r="Z35" s="461">
        <v>26154</v>
      </c>
      <c r="AA35" s="526"/>
      <c r="AB35" s="285"/>
      <c r="AC35" s="529" t="s">
        <v>246</v>
      </c>
      <c r="AD35" s="529" t="s">
        <v>246</v>
      </c>
      <c r="AE35" s="527">
        <v>419</v>
      </c>
      <c r="AF35" s="527">
        <v>592</v>
      </c>
      <c r="AG35" s="527">
        <v>617</v>
      </c>
      <c r="AH35" s="527">
        <v>1365</v>
      </c>
      <c r="AI35" s="530">
        <v>3165</v>
      </c>
    </row>
    <row r="36" spans="1:35" ht="15.6">
      <c r="B36" s="406"/>
      <c r="C36" s="536" t="s">
        <v>336</v>
      </c>
      <c r="D36" s="537" t="s">
        <v>328</v>
      </c>
      <c r="E36" s="408" t="s">
        <v>335</v>
      </c>
      <c r="F36" s="409">
        <f>ROUND(V36*$T$1/$U$1,0)</f>
        <v>540540</v>
      </c>
      <c r="G36" s="410" t="s">
        <v>246</v>
      </c>
      <c r="H36" s="411">
        <f t="shared" si="31"/>
        <v>733642</v>
      </c>
      <c r="I36" s="411">
        <f t="shared" si="31"/>
        <v>747214</v>
      </c>
      <c r="J36" s="412">
        <f t="shared" si="31"/>
        <v>760786</v>
      </c>
      <c r="K36" s="524"/>
      <c r="L36" s="432"/>
      <c r="M36" s="531" t="s">
        <v>246</v>
      </c>
      <c r="N36" s="416" t="s">
        <v>326</v>
      </c>
      <c r="O36" s="409">
        <f t="shared" si="32"/>
        <v>10894</v>
      </c>
      <c r="P36" s="409">
        <f t="shared" si="33"/>
        <v>15392</v>
      </c>
      <c r="Q36" s="409">
        <f t="shared" si="34"/>
        <v>16042</v>
      </c>
      <c r="R36" s="409">
        <f t="shared" si="35"/>
        <v>35490</v>
      </c>
      <c r="S36" s="532">
        <f t="shared" si="36"/>
        <v>82290</v>
      </c>
      <c r="V36" s="418">
        <v>20790</v>
      </c>
      <c r="W36" s="419" t="s">
        <v>246</v>
      </c>
      <c r="X36" s="420">
        <v>28217</v>
      </c>
      <c r="Y36" s="420">
        <v>28739</v>
      </c>
      <c r="Z36" s="421">
        <v>29261</v>
      </c>
      <c r="AA36" s="526"/>
      <c r="AB36" s="285"/>
      <c r="AC36" s="533" t="s">
        <v>246</v>
      </c>
      <c r="AD36" s="509" t="s">
        <v>326</v>
      </c>
      <c r="AE36" s="508">
        <v>419</v>
      </c>
      <c r="AF36" s="508">
        <v>592</v>
      </c>
      <c r="AG36" s="508">
        <v>617</v>
      </c>
      <c r="AH36" s="508">
        <v>1365</v>
      </c>
      <c r="AI36" s="534">
        <v>3165</v>
      </c>
    </row>
    <row r="37" spans="1:35" ht="6.75" customHeight="1" thickBot="1">
      <c r="B37" s="538"/>
      <c r="C37" s="539"/>
      <c r="D37" s="540"/>
      <c r="E37" s="540"/>
      <c r="F37" s="541"/>
      <c r="G37" s="542"/>
      <c r="H37" s="543"/>
      <c r="I37" s="544"/>
      <c r="J37" s="545"/>
      <c r="K37" s="399"/>
      <c r="L37" s="285"/>
      <c r="M37" s="546"/>
      <c r="N37" s="547"/>
      <c r="O37" s="547"/>
      <c r="P37" s="547"/>
      <c r="Q37" s="547"/>
      <c r="R37" s="547"/>
      <c r="S37" s="548"/>
    </row>
    <row r="38" spans="1:35" ht="18" thickTop="1">
      <c r="B38" s="549"/>
      <c r="C38" s="550"/>
      <c r="D38" s="551"/>
      <c r="E38" s="552"/>
      <c r="F38" s="553"/>
      <c r="G38" s="554"/>
      <c r="H38" s="555"/>
      <c r="I38" s="555"/>
      <c r="J38" s="555"/>
      <c r="K38" s="554"/>
      <c r="L38" s="554"/>
      <c r="M38" s="554"/>
      <c r="P38" s="555"/>
      <c r="Q38" s="555"/>
      <c r="R38" s="555"/>
      <c r="S38" s="556"/>
      <c r="T38" s="557"/>
      <c r="U38" s="557"/>
      <c r="AE38" s="558"/>
    </row>
    <row r="39" spans="1:35" ht="8.4" customHeight="1" thickBot="1"/>
    <row r="40" spans="1:35" ht="21" customHeight="1" thickTop="1" thickBot="1">
      <c r="B40" s="549"/>
      <c r="C40" s="550"/>
      <c r="D40" s="551"/>
      <c r="E40" s="552"/>
      <c r="F40" s="768" t="s">
        <v>289</v>
      </c>
      <c r="G40" s="769"/>
      <c r="H40" s="769"/>
      <c r="I40" s="769"/>
      <c r="J40" s="769"/>
      <c r="K40" s="769"/>
      <c r="L40" s="769"/>
      <c r="M40" s="770"/>
      <c r="O40" s="771" t="s">
        <v>290</v>
      </c>
      <c r="P40" s="772"/>
      <c r="Q40" s="772"/>
      <c r="R40" s="772"/>
      <c r="S40" s="773"/>
      <c r="V40" s="774" t="s">
        <v>289</v>
      </c>
      <c r="W40" s="775"/>
      <c r="X40" s="775"/>
      <c r="Y40" s="775"/>
      <c r="Z40" s="776"/>
      <c r="AA40" s="559"/>
      <c r="AB40" s="559"/>
      <c r="AC40" s="559"/>
      <c r="AE40" s="774" t="s">
        <v>290</v>
      </c>
      <c r="AF40" s="775"/>
      <c r="AG40" s="775"/>
      <c r="AH40" s="775"/>
      <c r="AI40" s="776"/>
    </row>
    <row r="41" spans="1:35" ht="15.75" customHeight="1" thickTop="1">
      <c r="A41" s="424"/>
      <c r="B41" s="560"/>
      <c r="C41" s="561"/>
      <c r="D41" s="561"/>
      <c r="E41" s="561"/>
      <c r="F41" s="764" t="s">
        <v>293</v>
      </c>
      <c r="G41" s="756" t="s">
        <v>337</v>
      </c>
      <c r="H41" s="765" t="s">
        <v>338</v>
      </c>
      <c r="I41" s="766" t="s">
        <v>339</v>
      </c>
      <c r="J41" s="756" t="s">
        <v>340</v>
      </c>
      <c r="K41" s="766" t="s">
        <v>230</v>
      </c>
      <c r="L41" s="756" t="s">
        <v>341</v>
      </c>
      <c r="M41" s="757" t="s">
        <v>342</v>
      </c>
      <c r="N41" s="562"/>
      <c r="O41" s="758" t="s">
        <v>343</v>
      </c>
      <c r="P41" s="744" t="s">
        <v>344</v>
      </c>
      <c r="Q41" s="744" t="s">
        <v>345</v>
      </c>
      <c r="R41" s="761" t="s">
        <v>303</v>
      </c>
      <c r="S41" s="747" t="s">
        <v>304</v>
      </c>
      <c r="V41" s="750" t="s">
        <v>293</v>
      </c>
      <c r="W41" s="732" t="s">
        <v>337</v>
      </c>
      <c r="X41" s="753" t="s">
        <v>338</v>
      </c>
      <c r="Y41" s="729" t="s">
        <v>339</v>
      </c>
      <c r="Z41" s="732" t="s">
        <v>340</v>
      </c>
      <c r="AA41" s="729" t="s">
        <v>230</v>
      </c>
      <c r="AB41" s="732" t="s">
        <v>341</v>
      </c>
      <c r="AC41" s="735" t="s">
        <v>342</v>
      </c>
      <c r="AD41" s="562"/>
      <c r="AE41" s="738" t="s">
        <v>346</v>
      </c>
      <c r="AF41" s="741" t="s">
        <v>347</v>
      </c>
      <c r="AG41" s="744" t="s">
        <v>348</v>
      </c>
      <c r="AH41" s="777" t="s">
        <v>307</v>
      </c>
      <c r="AI41" s="747" t="s">
        <v>308</v>
      </c>
    </row>
    <row r="42" spans="1:35" ht="28.5" customHeight="1">
      <c r="B42" s="563"/>
      <c r="C42" s="780" t="s">
        <v>349</v>
      </c>
      <c r="D42" s="780"/>
      <c r="E42" s="781"/>
      <c r="F42" s="751"/>
      <c r="G42" s="733"/>
      <c r="H42" s="754"/>
      <c r="I42" s="730"/>
      <c r="J42" s="733"/>
      <c r="K42" s="730"/>
      <c r="L42" s="733"/>
      <c r="M42" s="736"/>
      <c r="N42" s="562"/>
      <c r="O42" s="759"/>
      <c r="P42" s="745"/>
      <c r="Q42" s="745"/>
      <c r="R42" s="762"/>
      <c r="S42" s="748"/>
      <c r="V42" s="751"/>
      <c r="W42" s="733"/>
      <c r="X42" s="754"/>
      <c r="Y42" s="730"/>
      <c r="Z42" s="733"/>
      <c r="AA42" s="730"/>
      <c r="AB42" s="733"/>
      <c r="AC42" s="736"/>
      <c r="AD42" s="562"/>
      <c r="AE42" s="739"/>
      <c r="AF42" s="742"/>
      <c r="AG42" s="745"/>
      <c r="AH42" s="778"/>
      <c r="AI42" s="748"/>
    </row>
    <row r="43" spans="1:35" ht="15">
      <c r="B43" s="564"/>
      <c r="C43" s="565"/>
      <c r="D43" s="565"/>
      <c r="E43" s="565"/>
      <c r="F43" s="752"/>
      <c r="G43" s="734"/>
      <c r="H43" s="755"/>
      <c r="I43" s="731"/>
      <c r="J43" s="734"/>
      <c r="K43" s="731"/>
      <c r="L43" s="734"/>
      <c r="M43" s="737"/>
      <c r="N43" s="562"/>
      <c r="O43" s="760"/>
      <c r="P43" s="746"/>
      <c r="Q43" s="746"/>
      <c r="R43" s="763"/>
      <c r="S43" s="749"/>
      <c r="V43" s="752"/>
      <c r="W43" s="734"/>
      <c r="X43" s="755"/>
      <c r="Y43" s="731"/>
      <c r="Z43" s="734"/>
      <c r="AA43" s="731"/>
      <c r="AB43" s="734"/>
      <c r="AC43" s="737"/>
      <c r="AD43" s="562"/>
      <c r="AE43" s="740"/>
      <c r="AF43" s="743"/>
      <c r="AG43" s="746"/>
      <c r="AH43" s="779"/>
      <c r="AI43" s="749"/>
    </row>
    <row r="44" spans="1:35" ht="6.75" customHeight="1">
      <c r="B44" s="566"/>
      <c r="C44" s="567"/>
      <c r="D44" s="567"/>
      <c r="E44" s="568"/>
      <c r="F44" s="569"/>
      <c r="G44" s="570"/>
      <c r="H44" s="571"/>
      <c r="I44" s="572"/>
      <c r="J44" s="570"/>
      <c r="K44" s="572"/>
      <c r="L44" s="569"/>
      <c r="M44" s="573"/>
      <c r="N44" s="399"/>
      <c r="O44" s="574"/>
      <c r="P44" s="575"/>
      <c r="Q44" s="575"/>
      <c r="R44" s="575"/>
      <c r="S44" s="576"/>
      <c r="V44" s="569"/>
      <c r="W44" s="570"/>
      <c r="X44" s="571"/>
      <c r="Y44" s="572"/>
      <c r="Z44" s="570"/>
      <c r="AA44" s="572"/>
      <c r="AB44" s="569"/>
      <c r="AC44" s="573"/>
      <c r="AD44" s="399"/>
      <c r="AE44" s="577"/>
      <c r="AF44" s="575"/>
      <c r="AG44" s="575"/>
      <c r="AH44" s="575"/>
      <c r="AI44" s="576"/>
    </row>
    <row r="45" spans="1:35" ht="20.399999999999999">
      <c r="A45" s="578"/>
      <c r="B45" s="726" t="s">
        <v>321</v>
      </c>
      <c r="C45" s="727"/>
      <c r="D45" s="727"/>
      <c r="E45" s="728"/>
      <c r="F45" s="579"/>
      <c r="G45" s="580"/>
      <c r="H45" s="581"/>
      <c r="I45" s="582"/>
      <c r="J45" s="580"/>
      <c r="K45" s="582"/>
      <c r="L45" s="579"/>
      <c r="M45" s="583"/>
      <c r="N45" s="584"/>
      <c r="O45" s="585"/>
      <c r="P45" s="586"/>
      <c r="Q45" s="586"/>
      <c r="R45" s="587"/>
      <c r="S45" s="588"/>
      <c r="V45" s="579"/>
      <c r="W45" s="580"/>
      <c r="X45" s="581"/>
      <c r="Y45" s="582"/>
      <c r="Z45" s="580"/>
      <c r="AA45" s="582"/>
      <c r="AB45" s="579"/>
      <c r="AC45" s="583"/>
      <c r="AD45" s="584"/>
      <c r="AE45" s="589"/>
      <c r="AF45" s="586"/>
      <c r="AG45" s="586"/>
      <c r="AH45" s="587"/>
      <c r="AI45" s="588"/>
    </row>
    <row r="46" spans="1:35" ht="6.75" customHeight="1">
      <c r="A46" s="578"/>
      <c r="B46" s="590"/>
      <c r="C46" s="568"/>
      <c r="D46" s="568"/>
      <c r="E46" s="568"/>
      <c r="F46" s="591"/>
      <c r="G46" s="592"/>
      <c r="H46" s="593"/>
      <c r="I46" s="594"/>
      <c r="J46" s="592"/>
      <c r="K46" s="594"/>
      <c r="L46" s="591"/>
      <c r="M46" s="583"/>
      <c r="N46" s="584"/>
      <c r="O46" s="585"/>
      <c r="P46" s="586"/>
      <c r="Q46" s="586"/>
      <c r="R46" s="587"/>
      <c r="S46" s="588"/>
      <c r="V46" s="591"/>
      <c r="W46" s="592"/>
      <c r="X46" s="593"/>
      <c r="Y46" s="594"/>
      <c r="Z46" s="592"/>
      <c r="AA46" s="594"/>
      <c r="AB46" s="591"/>
      <c r="AC46" s="583"/>
      <c r="AD46" s="584"/>
      <c r="AE46" s="589"/>
      <c r="AF46" s="586"/>
      <c r="AG46" s="586"/>
      <c r="AH46" s="587"/>
      <c r="AI46" s="588"/>
    </row>
    <row r="47" spans="1:35" ht="17.399999999999999">
      <c r="A47" s="578"/>
      <c r="B47" s="595"/>
      <c r="C47" s="407" t="s">
        <v>350</v>
      </c>
      <c r="D47" s="408" t="s">
        <v>351</v>
      </c>
      <c r="E47" s="408" t="s">
        <v>352</v>
      </c>
      <c r="F47" s="409">
        <f t="shared" ref="F47:M48" si="37">ROUND(V47*$T$1/$U$1,0)</f>
        <v>707876</v>
      </c>
      <c r="G47" s="410">
        <f t="shared" si="37"/>
        <v>892450</v>
      </c>
      <c r="H47" s="411">
        <f t="shared" si="37"/>
        <v>906464</v>
      </c>
      <c r="I47" s="596">
        <f t="shared" si="37"/>
        <v>920478</v>
      </c>
      <c r="J47" s="410">
        <f t="shared" si="37"/>
        <v>1011556</v>
      </c>
      <c r="K47" s="596">
        <f t="shared" si="37"/>
        <v>1039558</v>
      </c>
      <c r="L47" s="409">
        <f t="shared" si="37"/>
        <v>1058486</v>
      </c>
      <c r="M47" s="532">
        <f t="shared" si="37"/>
        <v>1070732</v>
      </c>
      <c r="N47" s="597"/>
      <c r="O47" s="415">
        <f>ROUND(AE47*$T$1/$U$1,0)</f>
        <v>322426</v>
      </c>
      <c r="P47" s="598" t="s">
        <v>353</v>
      </c>
      <c r="Q47" s="409">
        <f t="shared" ref="Q47:Q48" si="38">ROUND(AG47*$T$1/$U$1,0)</f>
        <v>16016</v>
      </c>
      <c r="R47" s="409">
        <f t="shared" ref="R47:R48" si="39">ROUND(AH47*$T$1/$U$1,0)</f>
        <v>35490</v>
      </c>
      <c r="S47" s="532">
        <f t="shared" ref="S47:S48" si="40">ROUND(AI47*$T$1/$U$1,0)</f>
        <v>127270</v>
      </c>
      <c r="V47" s="599">
        <v>27226</v>
      </c>
      <c r="W47" s="600">
        <v>34325</v>
      </c>
      <c r="X47" s="601">
        <v>34864</v>
      </c>
      <c r="Y47" s="602">
        <v>35403</v>
      </c>
      <c r="Z47" s="600">
        <v>38906</v>
      </c>
      <c r="AA47" s="602">
        <v>39983</v>
      </c>
      <c r="AB47" s="599">
        <v>40711</v>
      </c>
      <c r="AC47" s="603">
        <v>41182</v>
      </c>
      <c r="AD47" s="604"/>
      <c r="AE47" s="599">
        <v>12401</v>
      </c>
      <c r="AF47" s="605" t="s">
        <v>353</v>
      </c>
      <c r="AG47" s="599">
        <v>616</v>
      </c>
      <c r="AH47" s="599">
        <v>1365</v>
      </c>
      <c r="AI47" s="603">
        <v>4895</v>
      </c>
    </row>
    <row r="48" spans="1:35" ht="15.6">
      <c r="B48" s="606"/>
      <c r="C48" s="448" t="s">
        <v>354</v>
      </c>
      <c r="D48" s="449" t="s">
        <v>351</v>
      </c>
      <c r="E48" s="449" t="s">
        <v>352</v>
      </c>
      <c r="F48" s="450">
        <f t="shared" si="37"/>
        <v>754104</v>
      </c>
      <c r="G48" s="451">
        <f t="shared" si="37"/>
        <v>976170</v>
      </c>
      <c r="H48" s="452">
        <f t="shared" si="37"/>
        <v>990184</v>
      </c>
      <c r="I48" s="607">
        <f t="shared" si="37"/>
        <v>1004198</v>
      </c>
      <c r="J48" s="451" t="s">
        <v>246</v>
      </c>
      <c r="K48" s="607">
        <f>ROUND(AA48*$T$1/$U$1,0)</f>
        <v>1123278</v>
      </c>
      <c r="L48" s="455" t="s">
        <v>246</v>
      </c>
      <c r="M48" s="457" t="s">
        <v>246</v>
      </c>
      <c r="N48" s="597"/>
      <c r="O48" s="454" t="s">
        <v>246</v>
      </c>
      <c r="P48" s="450" t="s">
        <v>353</v>
      </c>
      <c r="Q48" s="450">
        <f t="shared" si="38"/>
        <v>16016</v>
      </c>
      <c r="R48" s="450">
        <f t="shared" si="39"/>
        <v>35490</v>
      </c>
      <c r="S48" s="457">
        <f t="shared" si="40"/>
        <v>127270</v>
      </c>
      <c r="V48" s="608">
        <v>29004</v>
      </c>
      <c r="W48" s="609">
        <v>37545</v>
      </c>
      <c r="X48" s="610">
        <v>38084</v>
      </c>
      <c r="Y48" s="611">
        <v>38623</v>
      </c>
      <c r="Z48" s="609" t="s">
        <v>246</v>
      </c>
      <c r="AA48" s="611">
        <v>43203</v>
      </c>
      <c r="AB48" s="612" t="s">
        <v>246</v>
      </c>
      <c r="AC48" s="613" t="s">
        <v>246</v>
      </c>
      <c r="AD48" s="604"/>
      <c r="AE48" s="608" t="s">
        <v>246</v>
      </c>
      <c r="AF48" s="608" t="s">
        <v>353</v>
      </c>
      <c r="AG48" s="608">
        <v>616</v>
      </c>
      <c r="AH48" s="608">
        <v>1365</v>
      </c>
      <c r="AI48" s="613">
        <v>4895</v>
      </c>
    </row>
    <row r="49" spans="2:35" ht="6.75" customHeight="1">
      <c r="B49" s="400"/>
      <c r="C49" s="425"/>
      <c r="D49" s="426"/>
      <c r="E49" s="394"/>
      <c r="F49" s="427"/>
      <c r="G49" s="614"/>
      <c r="H49" s="615"/>
      <c r="I49" s="616"/>
      <c r="J49" s="614"/>
      <c r="K49" s="616"/>
      <c r="L49" s="427"/>
      <c r="M49" s="437"/>
      <c r="N49" s="617"/>
      <c r="O49" s="618"/>
      <c r="P49" s="435"/>
      <c r="Q49" s="435"/>
      <c r="R49" s="436"/>
      <c r="S49" s="437"/>
      <c r="V49" s="619"/>
      <c r="W49" s="620"/>
      <c r="X49" s="621"/>
      <c r="Y49" s="622"/>
      <c r="Z49" s="620"/>
      <c r="AA49" s="622"/>
      <c r="AB49" s="619"/>
      <c r="AC49" s="623"/>
      <c r="AD49" s="624"/>
      <c r="AE49" s="625"/>
      <c r="AF49" s="625"/>
      <c r="AG49" s="625"/>
      <c r="AH49" s="626"/>
      <c r="AI49" s="623"/>
    </row>
    <row r="50" spans="2:35" ht="15.6">
      <c r="B50" s="595"/>
      <c r="C50" s="407" t="s">
        <v>355</v>
      </c>
      <c r="D50" s="408" t="s">
        <v>351</v>
      </c>
      <c r="E50" s="408" t="s">
        <v>356</v>
      </c>
      <c r="F50" s="409">
        <f t="shared" ref="F50:M51" si="41">ROUND(V50*$T$1/$U$1,0)</f>
        <v>885794</v>
      </c>
      <c r="G50" s="410">
        <f t="shared" si="41"/>
        <v>1070394</v>
      </c>
      <c r="H50" s="411">
        <f t="shared" si="41"/>
        <v>1084408</v>
      </c>
      <c r="I50" s="596">
        <f t="shared" si="41"/>
        <v>1098422</v>
      </c>
      <c r="J50" s="410">
        <f t="shared" si="41"/>
        <v>1189474</v>
      </c>
      <c r="K50" s="596">
        <f t="shared" si="41"/>
        <v>1217502</v>
      </c>
      <c r="L50" s="409">
        <f t="shared" si="41"/>
        <v>1236404</v>
      </c>
      <c r="M50" s="532">
        <f t="shared" si="41"/>
        <v>1248676</v>
      </c>
      <c r="N50" s="597"/>
      <c r="O50" s="415">
        <f>ROUND(AE50*$T$1/$U$1,0)</f>
        <v>322426</v>
      </c>
      <c r="P50" s="627" t="s">
        <v>353</v>
      </c>
      <c r="Q50" s="409">
        <f t="shared" ref="Q50:Q51" si="42">ROUND(AG50*$T$1/$U$1,0)</f>
        <v>16016</v>
      </c>
      <c r="R50" s="409">
        <f t="shared" ref="R50:R51" si="43">ROUND(AH50*$T$1/$U$1,0)</f>
        <v>35490</v>
      </c>
      <c r="S50" s="532">
        <f t="shared" ref="S50:S51" si="44">ROUND(AI50*$T$1/$U$1,0)</f>
        <v>127270</v>
      </c>
      <c r="V50" s="599">
        <v>34069</v>
      </c>
      <c r="W50" s="600">
        <v>41169</v>
      </c>
      <c r="X50" s="601">
        <v>41708</v>
      </c>
      <c r="Y50" s="602">
        <v>42247</v>
      </c>
      <c r="Z50" s="600">
        <v>45749</v>
      </c>
      <c r="AA50" s="602">
        <v>46827</v>
      </c>
      <c r="AB50" s="599">
        <v>47554</v>
      </c>
      <c r="AC50" s="603">
        <v>48026</v>
      </c>
      <c r="AD50" s="604"/>
      <c r="AE50" s="599">
        <v>12401</v>
      </c>
      <c r="AF50" s="628" t="s">
        <v>353</v>
      </c>
      <c r="AG50" s="599">
        <v>616</v>
      </c>
      <c r="AH50" s="599">
        <v>1365</v>
      </c>
      <c r="AI50" s="603">
        <v>4895</v>
      </c>
    </row>
    <row r="51" spans="2:35" ht="15.6">
      <c r="B51" s="606"/>
      <c r="C51" s="448" t="s">
        <v>357</v>
      </c>
      <c r="D51" s="449" t="s">
        <v>351</v>
      </c>
      <c r="E51" s="449" t="s">
        <v>356</v>
      </c>
      <c r="F51" s="450">
        <f t="shared" si="41"/>
        <v>932048</v>
      </c>
      <c r="G51" s="451">
        <f t="shared" si="41"/>
        <v>1154088</v>
      </c>
      <c r="H51" s="452">
        <f t="shared" si="41"/>
        <v>1168102</v>
      </c>
      <c r="I51" s="607">
        <f t="shared" si="41"/>
        <v>1182116</v>
      </c>
      <c r="J51" s="451" t="s">
        <v>246</v>
      </c>
      <c r="K51" s="607">
        <f>ROUND(AA51*$T$1/$U$1,0)</f>
        <v>1301222</v>
      </c>
      <c r="L51" s="455" t="s">
        <v>246</v>
      </c>
      <c r="M51" s="457" t="s">
        <v>246</v>
      </c>
      <c r="N51" s="597"/>
      <c r="O51" s="454" t="s">
        <v>246</v>
      </c>
      <c r="P51" s="450" t="s">
        <v>353</v>
      </c>
      <c r="Q51" s="450">
        <f t="shared" si="42"/>
        <v>16016</v>
      </c>
      <c r="R51" s="450">
        <f t="shared" si="43"/>
        <v>35490</v>
      </c>
      <c r="S51" s="457">
        <f t="shared" si="44"/>
        <v>127270</v>
      </c>
      <c r="V51" s="608">
        <v>35848</v>
      </c>
      <c r="W51" s="609">
        <v>44388</v>
      </c>
      <c r="X51" s="610">
        <v>44927</v>
      </c>
      <c r="Y51" s="611">
        <v>45466</v>
      </c>
      <c r="Z51" s="609" t="s">
        <v>246</v>
      </c>
      <c r="AA51" s="611">
        <v>50047</v>
      </c>
      <c r="AB51" s="612" t="s">
        <v>246</v>
      </c>
      <c r="AC51" s="613" t="s">
        <v>246</v>
      </c>
      <c r="AD51" s="604"/>
      <c r="AE51" s="608" t="s">
        <v>246</v>
      </c>
      <c r="AF51" s="608" t="s">
        <v>353</v>
      </c>
      <c r="AG51" s="608">
        <v>616</v>
      </c>
      <c r="AH51" s="608">
        <v>1365</v>
      </c>
      <c r="AI51" s="613">
        <v>4895</v>
      </c>
    </row>
    <row r="52" spans="2:35" ht="6.75" customHeight="1" thickBot="1">
      <c r="B52" s="629"/>
      <c r="C52" s="540"/>
      <c r="D52" s="540"/>
      <c r="E52" s="540"/>
      <c r="F52" s="541"/>
      <c r="G52" s="630"/>
      <c r="H52" s="631"/>
      <c r="I52" s="632"/>
      <c r="J52" s="630"/>
      <c r="K52" s="632"/>
      <c r="L52" s="541"/>
      <c r="M52" s="545"/>
      <c r="N52" s="633"/>
      <c r="O52" s="546"/>
      <c r="P52" s="634"/>
      <c r="Q52" s="634"/>
      <c r="R52" s="547"/>
      <c r="S52" s="548"/>
      <c r="V52" s="541"/>
      <c r="W52" s="630"/>
      <c r="X52" s="631"/>
      <c r="Y52" s="632"/>
      <c r="Z52" s="630"/>
      <c r="AA52" s="632"/>
      <c r="AB52" s="541"/>
      <c r="AC52" s="545"/>
      <c r="AD52" s="633"/>
      <c r="AE52" s="635"/>
      <c r="AF52" s="634"/>
      <c r="AG52" s="634"/>
      <c r="AH52" s="547"/>
      <c r="AI52" s="548"/>
    </row>
    <row r="53" spans="2:35" ht="16.2" thickTop="1" thickBot="1">
      <c r="B53" s="549"/>
      <c r="C53" s="636"/>
      <c r="D53" s="553"/>
      <c r="E53" s="637"/>
      <c r="F53" s="638"/>
      <c r="G53" s="639"/>
      <c r="H53" s="639"/>
      <c r="I53" s="639"/>
      <c r="J53" s="639"/>
      <c r="K53" s="639"/>
      <c r="L53" s="549"/>
      <c r="M53" s="639"/>
      <c r="N53" s="639"/>
      <c r="O53" s="639"/>
      <c r="P53" s="639"/>
      <c r="Q53" s="639"/>
      <c r="R53" s="639"/>
      <c r="S53" s="639"/>
    </row>
    <row r="54" spans="2:35" ht="22.2" thickTop="1">
      <c r="B54" s="640"/>
      <c r="C54" s="641"/>
      <c r="D54" s="642"/>
      <c r="E54" s="643"/>
      <c r="F54" s="642"/>
      <c r="G54" s="644"/>
      <c r="H54" s="644"/>
      <c r="I54" s="644"/>
      <c r="J54" s="644"/>
      <c r="K54" s="644"/>
      <c r="L54" s="642"/>
      <c r="M54" s="642"/>
      <c r="N54" s="642"/>
      <c r="P54" s="714" t="s">
        <v>358</v>
      </c>
      <c r="Q54" s="715"/>
      <c r="R54" s="715"/>
      <c r="S54" s="716"/>
      <c r="AF54" s="717" t="s">
        <v>358</v>
      </c>
      <c r="AG54" s="718"/>
      <c r="AH54" s="718"/>
      <c r="AI54" s="719"/>
    </row>
    <row r="55" spans="2:35" ht="15" customHeight="1">
      <c r="B55" s="645" t="s">
        <v>271</v>
      </c>
      <c r="C55" s="641"/>
      <c r="D55" s="642"/>
      <c r="E55" s="643"/>
      <c r="F55" s="642"/>
      <c r="G55" s="642"/>
      <c r="H55" s="642"/>
      <c r="I55" s="644"/>
      <c r="J55" s="642"/>
      <c r="K55" s="642"/>
      <c r="L55" s="642"/>
      <c r="M55" s="643"/>
      <c r="N55" s="643"/>
      <c r="P55" s="720" t="s">
        <v>359</v>
      </c>
      <c r="Q55" s="721"/>
      <c r="R55" s="721"/>
      <c r="S55" s="722"/>
      <c r="AF55" s="724" t="s">
        <v>360</v>
      </c>
      <c r="AG55" s="721"/>
      <c r="AH55" s="721"/>
      <c r="AI55" s="722"/>
    </row>
    <row r="56" spans="2:35" ht="15" customHeight="1">
      <c r="B56" s="646" t="s">
        <v>274</v>
      </c>
      <c r="C56" s="641"/>
      <c r="D56" s="642"/>
      <c r="E56" s="643"/>
      <c r="F56" s="642"/>
      <c r="G56" s="642"/>
      <c r="H56" s="642"/>
      <c r="I56" s="644"/>
      <c r="J56" s="642"/>
      <c r="K56" s="644"/>
      <c r="L56" s="642"/>
      <c r="M56" s="643"/>
      <c r="N56" s="647"/>
      <c r="O56" s="648"/>
      <c r="P56" s="723"/>
      <c r="Q56" s="721"/>
      <c r="R56" s="721"/>
      <c r="S56" s="722"/>
      <c r="AF56" s="725"/>
      <c r="AG56" s="721"/>
      <c r="AH56" s="721"/>
      <c r="AI56" s="722"/>
    </row>
    <row r="57" spans="2:35" ht="15" customHeight="1">
      <c r="B57" s="646" t="s">
        <v>276</v>
      </c>
      <c r="C57" s="641"/>
      <c r="D57" s="642"/>
      <c r="E57" s="643"/>
      <c r="F57" s="642"/>
      <c r="G57" s="642"/>
      <c r="H57" s="642"/>
      <c r="I57" s="644"/>
      <c r="J57" s="642"/>
      <c r="K57" s="644"/>
      <c r="L57" s="642"/>
      <c r="M57" s="643"/>
      <c r="N57" s="647"/>
      <c r="O57" s="648"/>
      <c r="P57" s="723"/>
      <c r="Q57" s="721"/>
      <c r="R57" s="721"/>
      <c r="S57" s="722"/>
      <c r="AF57" s="725"/>
      <c r="AG57" s="721"/>
      <c r="AH57" s="721"/>
      <c r="AI57" s="722"/>
    </row>
    <row r="58" spans="2:35" ht="15" customHeight="1">
      <c r="B58" s="646" t="s">
        <v>278</v>
      </c>
      <c r="C58" s="641"/>
      <c r="D58" s="642"/>
      <c r="E58" s="643"/>
      <c r="F58" s="642"/>
      <c r="G58" s="642"/>
      <c r="H58" s="642"/>
      <c r="I58" s="644"/>
      <c r="J58" s="642"/>
      <c r="K58" s="644"/>
      <c r="L58" s="642"/>
      <c r="M58" s="642"/>
      <c r="N58" s="649"/>
      <c r="O58" s="648"/>
      <c r="P58" s="723"/>
      <c r="Q58" s="721"/>
      <c r="R58" s="721"/>
      <c r="S58" s="722"/>
      <c r="AF58" s="725"/>
      <c r="AG58" s="721"/>
      <c r="AH58" s="721"/>
      <c r="AI58" s="722"/>
    </row>
    <row r="59" spans="2:35" ht="15">
      <c r="B59" s="646" t="s">
        <v>280</v>
      </c>
      <c r="C59" s="641"/>
      <c r="D59" s="642"/>
      <c r="E59" s="643"/>
      <c r="F59" s="642"/>
      <c r="G59" s="642"/>
      <c r="H59" s="642"/>
      <c r="I59" s="644"/>
      <c r="J59" s="642"/>
      <c r="K59" s="644"/>
      <c r="L59" s="642"/>
      <c r="M59" s="642"/>
      <c r="N59" s="642"/>
      <c r="P59" s="650"/>
      <c r="Q59" s="647"/>
      <c r="R59" s="649"/>
      <c r="S59" s="651"/>
      <c r="AF59" s="652"/>
      <c r="AG59" s="647"/>
      <c r="AH59" s="649"/>
      <c r="AI59" s="651"/>
    </row>
    <row r="60" spans="2:35" ht="15.6">
      <c r="B60" s="646" t="s">
        <v>282</v>
      </c>
      <c r="C60" s="641"/>
      <c r="D60" s="642"/>
      <c r="E60" s="643"/>
      <c r="F60" s="642"/>
      <c r="G60" s="642"/>
      <c r="H60" s="642"/>
      <c r="I60" s="642"/>
      <c r="J60" s="642"/>
      <c r="K60" s="642"/>
      <c r="L60" s="642"/>
      <c r="M60" s="642"/>
      <c r="N60" s="642"/>
      <c r="P60" s="702" t="s">
        <v>361</v>
      </c>
      <c r="Q60" s="698"/>
      <c r="R60" s="713"/>
      <c r="S60" s="705"/>
      <c r="AF60" s="703" t="s">
        <v>361</v>
      </c>
      <c r="AG60" s="698"/>
      <c r="AH60" s="713"/>
      <c r="AI60" s="705"/>
    </row>
    <row r="61" spans="2:35" ht="15.6">
      <c r="B61" s="646" t="s">
        <v>284</v>
      </c>
      <c r="C61" s="641"/>
      <c r="D61" s="642"/>
      <c r="E61" s="643"/>
      <c r="F61" s="642"/>
      <c r="G61" s="642"/>
      <c r="H61" s="642"/>
      <c r="I61" s="642"/>
      <c r="J61" s="642"/>
      <c r="K61" s="642"/>
      <c r="L61" s="642"/>
      <c r="M61" s="642"/>
      <c r="N61" s="642"/>
      <c r="P61" s="711" t="s">
        <v>362</v>
      </c>
      <c r="Q61" s="712"/>
      <c r="R61" s="713"/>
      <c r="S61" s="705"/>
      <c r="AF61" s="699" t="s">
        <v>363</v>
      </c>
      <c r="AG61" s="698"/>
      <c r="AH61" s="713"/>
      <c r="AI61" s="705"/>
    </row>
    <row r="62" spans="2:35" ht="15.6">
      <c r="B62" s="653"/>
      <c r="C62" s="641"/>
      <c r="D62" s="642"/>
      <c r="E62" s="643"/>
      <c r="F62" s="642"/>
      <c r="G62" s="642"/>
      <c r="H62" s="642"/>
      <c r="I62" s="642"/>
      <c r="J62" s="642"/>
      <c r="K62" s="642"/>
      <c r="L62" s="642"/>
      <c r="M62" s="642"/>
      <c r="N62" s="642"/>
      <c r="P62" s="711" t="s">
        <v>364</v>
      </c>
      <c r="Q62" s="712"/>
      <c r="R62" s="713"/>
      <c r="S62" s="705"/>
      <c r="AF62" s="699" t="s">
        <v>365</v>
      </c>
      <c r="AG62" s="698"/>
      <c r="AH62" s="713"/>
      <c r="AI62" s="705"/>
    </row>
    <row r="63" spans="2:35" ht="15.6">
      <c r="B63" s="646" t="s">
        <v>366</v>
      </c>
      <c r="C63" s="641"/>
      <c r="D63" s="642"/>
      <c r="E63" s="643"/>
      <c r="F63" s="642"/>
      <c r="G63" s="642"/>
      <c r="H63" s="642"/>
      <c r="I63" s="642"/>
      <c r="J63" s="642"/>
      <c r="K63" s="642"/>
      <c r="L63" s="642"/>
      <c r="M63" s="642"/>
      <c r="N63" s="642"/>
      <c r="P63" s="711" t="s">
        <v>367</v>
      </c>
      <c r="Q63" s="712"/>
      <c r="R63" s="713"/>
      <c r="S63" s="705"/>
      <c r="AF63" s="699" t="s">
        <v>368</v>
      </c>
      <c r="AG63" s="698"/>
      <c r="AH63" s="713"/>
      <c r="AI63" s="705"/>
    </row>
    <row r="64" spans="2:35" ht="15.6">
      <c r="B64" s="654" t="s">
        <v>286</v>
      </c>
      <c r="C64" s="641"/>
      <c r="D64" s="642"/>
      <c r="E64" s="643"/>
      <c r="F64" s="642"/>
      <c r="G64" s="642"/>
      <c r="H64" s="642"/>
      <c r="I64" s="642"/>
      <c r="J64" s="642"/>
      <c r="K64" s="642"/>
      <c r="L64" s="642"/>
      <c r="M64" s="642"/>
      <c r="N64" s="642"/>
      <c r="P64" s="655"/>
      <c r="Q64" s="656"/>
      <c r="R64" s="704"/>
      <c r="S64" s="705"/>
      <c r="AF64" s="657"/>
      <c r="AG64" s="656"/>
      <c r="AH64" s="704"/>
      <c r="AI64" s="705"/>
    </row>
    <row r="65" spans="2:35" ht="15.6">
      <c r="B65" s="654"/>
      <c r="C65" s="641"/>
      <c r="D65" s="642"/>
      <c r="E65" s="643"/>
      <c r="F65" s="642"/>
      <c r="G65" s="642"/>
      <c r="H65" s="642"/>
      <c r="I65" s="642"/>
      <c r="J65" s="642"/>
      <c r="K65" s="642"/>
      <c r="L65" s="642"/>
      <c r="M65" s="642"/>
      <c r="N65" s="642"/>
      <c r="P65" s="688">
        <f t="shared" ref="P65" si="45">ROUND(AF65*$T$1/$U$1,0)</f>
        <v>384644</v>
      </c>
      <c r="Q65" s="689">
        <f t="shared" ref="Q65" si="46">ROUND(AG65*$T$1/$U$1,0)</f>
        <v>0</v>
      </c>
      <c r="R65" s="706"/>
      <c r="S65" s="707"/>
      <c r="AF65" s="708">
        <v>14794</v>
      </c>
      <c r="AG65" s="709">
        <v>0</v>
      </c>
      <c r="AH65" s="710"/>
      <c r="AI65" s="705"/>
    </row>
    <row r="66" spans="2:35" ht="15.6">
      <c r="B66" s="640" t="s">
        <v>369</v>
      </c>
      <c r="C66" s="658" t="s">
        <v>370</v>
      </c>
      <c r="D66" s="642"/>
      <c r="E66" s="643"/>
      <c r="F66" s="642"/>
      <c r="G66" s="642"/>
      <c r="H66" s="642"/>
      <c r="I66" s="642"/>
      <c r="J66" s="642"/>
      <c r="K66" s="642"/>
      <c r="L66" s="642"/>
      <c r="M66" s="642"/>
      <c r="N66" s="642"/>
      <c r="P66" s="655"/>
      <c r="Q66" s="656"/>
      <c r="R66" s="704"/>
      <c r="S66" s="705"/>
      <c r="AF66" s="657"/>
      <c r="AG66" s="656"/>
      <c r="AH66" s="704"/>
      <c r="AI66" s="705"/>
    </row>
    <row r="67" spans="2:35" ht="15.6">
      <c r="B67" s="640" t="s">
        <v>371</v>
      </c>
      <c r="C67" s="355" t="s">
        <v>372</v>
      </c>
      <c r="D67" s="642"/>
      <c r="E67" s="643"/>
      <c r="F67" s="642"/>
      <c r="G67" s="642"/>
      <c r="H67" s="642"/>
      <c r="I67" s="642"/>
      <c r="J67" s="642"/>
      <c r="K67" s="642"/>
      <c r="L67" s="642"/>
      <c r="M67" s="642"/>
      <c r="N67" s="642"/>
      <c r="P67" s="655"/>
      <c r="Q67" s="656"/>
      <c r="R67" s="704"/>
      <c r="S67" s="705"/>
      <c r="AF67" s="657"/>
      <c r="AG67" s="656"/>
      <c r="AH67" s="704"/>
      <c r="AI67" s="705"/>
    </row>
    <row r="68" spans="2:35" ht="15.6">
      <c r="B68" s="659" t="s">
        <v>373</v>
      </c>
      <c r="C68" s="641" t="s">
        <v>374</v>
      </c>
      <c r="D68" s="642"/>
      <c r="E68" s="643"/>
      <c r="F68" s="642"/>
      <c r="G68" s="642"/>
      <c r="H68" s="642"/>
      <c r="I68" s="642"/>
      <c r="J68" s="642"/>
      <c r="K68" s="642"/>
      <c r="L68" s="642"/>
      <c r="M68" s="642"/>
      <c r="N68" s="642"/>
      <c r="P68" s="702" t="s">
        <v>375</v>
      </c>
      <c r="Q68" s="698"/>
      <c r="R68" s="703" t="s">
        <v>375</v>
      </c>
      <c r="S68" s="700"/>
      <c r="AF68" s="703" t="s">
        <v>375</v>
      </c>
      <c r="AG68" s="698"/>
      <c r="AH68" s="703" t="s">
        <v>375</v>
      </c>
      <c r="AI68" s="700"/>
    </row>
    <row r="69" spans="2:35" ht="15">
      <c r="B69" s="660"/>
      <c r="C69" s="641"/>
      <c r="D69" s="642"/>
      <c r="E69" s="643"/>
      <c r="F69" s="642"/>
      <c r="G69" s="642"/>
      <c r="H69" s="642"/>
      <c r="I69" s="642"/>
      <c r="J69" s="642"/>
      <c r="K69" s="642"/>
      <c r="L69" s="642"/>
      <c r="M69" s="642"/>
      <c r="N69" s="642"/>
      <c r="P69" s="697" t="s">
        <v>376</v>
      </c>
      <c r="Q69" s="698"/>
      <c r="R69" s="699" t="s">
        <v>376</v>
      </c>
      <c r="S69" s="700"/>
      <c r="AF69" s="699" t="s">
        <v>376</v>
      </c>
      <c r="AG69" s="698"/>
      <c r="AH69" s="699" t="s">
        <v>376</v>
      </c>
      <c r="AI69" s="700"/>
    </row>
    <row r="70" spans="2:35" ht="15.6">
      <c r="C70" s="661" t="s">
        <v>377</v>
      </c>
      <c r="D70" s="662" t="s">
        <v>273</v>
      </c>
      <c r="E70" s="643"/>
      <c r="F70" s="642"/>
      <c r="G70" s="642"/>
      <c r="H70" s="642"/>
      <c r="I70" s="642"/>
      <c r="J70" s="642"/>
      <c r="K70" s="642"/>
      <c r="L70" s="642"/>
      <c r="M70" s="642"/>
      <c r="N70" s="642"/>
      <c r="P70" s="702" t="s">
        <v>378</v>
      </c>
      <c r="Q70" s="698"/>
      <c r="R70" s="703" t="s">
        <v>379</v>
      </c>
      <c r="S70" s="700"/>
      <c r="AF70" s="703" t="s">
        <v>380</v>
      </c>
      <c r="AG70" s="698"/>
      <c r="AH70" s="703" t="s">
        <v>381</v>
      </c>
      <c r="AI70" s="700"/>
    </row>
    <row r="71" spans="2:35" ht="15.6">
      <c r="C71" s="663"/>
      <c r="D71" s="662" t="s">
        <v>275</v>
      </c>
      <c r="E71" s="643"/>
      <c r="F71" s="642"/>
      <c r="G71" s="642"/>
      <c r="H71" s="642"/>
      <c r="I71" s="642"/>
      <c r="J71" s="642"/>
      <c r="K71" s="642"/>
      <c r="L71" s="642"/>
      <c r="M71" s="642"/>
      <c r="N71" s="642"/>
      <c r="P71" s="697" t="s">
        <v>382</v>
      </c>
      <c r="Q71" s="698"/>
      <c r="R71" s="699" t="s">
        <v>382</v>
      </c>
      <c r="S71" s="700"/>
      <c r="AF71" s="699" t="s">
        <v>383</v>
      </c>
      <c r="AG71" s="698"/>
      <c r="AH71" s="699" t="s">
        <v>383</v>
      </c>
      <c r="AI71" s="700"/>
    </row>
    <row r="72" spans="2:35" ht="15.6">
      <c r="C72" s="664"/>
      <c r="D72" s="662" t="s">
        <v>277</v>
      </c>
      <c r="E72" s="643"/>
      <c r="F72" s="642"/>
      <c r="G72" s="642"/>
      <c r="H72" s="642"/>
      <c r="I72" s="642"/>
      <c r="J72" s="642"/>
      <c r="K72" s="642"/>
      <c r="L72" s="642"/>
      <c r="M72" s="642"/>
      <c r="N72" s="642"/>
      <c r="P72" s="697" t="s">
        <v>384</v>
      </c>
      <c r="Q72" s="698"/>
      <c r="R72" s="699" t="s">
        <v>384</v>
      </c>
      <c r="S72" s="700"/>
      <c r="AF72" s="699" t="s">
        <v>385</v>
      </c>
      <c r="AG72" s="698"/>
      <c r="AH72" s="699" t="s">
        <v>385</v>
      </c>
      <c r="AI72" s="700"/>
    </row>
    <row r="73" spans="2:35" ht="15.6">
      <c r="B73" s="665"/>
      <c r="C73" s="666"/>
      <c r="D73" s="662" t="s">
        <v>279</v>
      </c>
      <c r="E73" s="643"/>
      <c r="F73" s="642"/>
      <c r="G73" s="642"/>
      <c r="H73" s="642"/>
      <c r="I73" s="642"/>
      <c r="J73" s="642"/>
      <c r="K73" s="642"/>
      <c r="L73" s="642"/>
      <c r="M73" s="642"/>
      <c r="N73" s="642"/>
      <c r="P73" s="697" t="s">
        <v>386</v>
      </c>
      <c r="Q73" s="698"/>
      <c r="R73" s="699" t="s">
        <v>386</v>
      </c>
      <c r="S73" s="700"/>
      <c r="AF73" s="699" t="s">
        <v>387</v>
      </c>
      <c r="AG73" s="698"/>
      <c r="AH73" s="699" t="s">
        <v>387</v>
      </c>
      <c r="AI73" s="700"/>
    </row>
    <row r="74" spans="2:35" ht="15.6">
      <c r="B74" s="665"/>
      <c r="C74" s="667"/>
      <c r="D74" s="662" t="s">
        <v>281</v>
      </c>
      <c r="E74" s="643"/>
      <c r="F74" s="642"/>
      <c r="G74" s="642"/>
      <c r="H74" s="642"/>
      <c r="I74" s="642"/>
      <c r="J74" s="642"/>
      <c r="K74" s="642"/>
      <c r="L74" s="642"/>
      <c r="M74" s="642"/>
      <c r="N74" s="642"/>
      <c r="P74" s="697" t="s">
        <v>388</v>
      </c>
      <c r="Q74" s="698"/>
      <c r="R74" s="699" t="s">
        <v>388</v>
      </c>
      <c r="S74" s="700"/>
      <c r="AF74" s="699" t="s">
        <v>389</v>
      </c>
      <c r="AG74" s="698"/>
      <c r="AH74" s="699" t="s">
        <v>389</v>
      </c>
      <c r="AI74" s="700"/>
    </row>
    <row r="75" spans="2:35" ht="15.6">
      <c r="B75" s="665"/>
      <c r="C75" s="668"/>
      <c r="D75" s="662" t="s">
        <v>283</v>
      </c>
      <c r="E75" s="643"/>
      <c r="F75" s="642"/>
      <c r="G75" s="642"/>
      <c r="H75" s="642"/>
      <c r="I75" s="642"/>
      <c r="J75" s="642"/>
      <c r="K75" s="642"/>
      <c r="L75" s="642"/>
      <c r="M75" s="642"/>
      <c r="N75" s="642"/>
      <c r="P75" s="697" t="s">
        <v>390</v>
      </c>
      <c r="Q75" s="698"/>
      <c r="R75" s="699" t="s">
        <v>390</v>
      </c>
      <c r="S75" s="700"/>
      <c r="AF75" s="699" t="s">
        <v>391</v>
      </c>
      <c r="AG75" s="698"/>
      <c r="AH75" s="699" t="s">
        <v>391</v>
      </c>
      <c r="AI75" s="700"/>
    </row>
    <row r="76" spans="2:35" ht="15.6">
      <c r="B76" s="642"/>
      <c r="C76" s="663"/>
      <c r="D76" s="662" t="s">
        <v>285</v>
      </c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P76" s="655"/>
      <c r="Q76" s="656"/>
      <c r="R76" s="701"/>
      <c r="S76" s="700"/>
      <c r="AF76" s="657"/>
      <c r="AG76" s="656"/>
      <c r="AH76" s="701"/>
      <c r="AI76" s="700"/>
    </row>
    <row r="77" spans="2:35" ht="15.6">
      <c r="G77" s="669"/>
      <c r="H77" s="669"/>
      <c r="I77" s="669"/>
      <c r="J77" s="669"/>
      <c r="K77" s="669"/>
      <c r="L77" s="669"/>
      <c r="M77" s="669"/>
      <c r="N77" s="669"/>
      <c r="P77" s="688">
        <f t="shared" ref="P77" si="47">ROUND(AF77*$T$1/$U$1,0)</f>
        <v>480844</v>
      </c>
      <c r="Q77" s="689">
        <f t="shared" ref="Q77" si="48">ROUND(AG77*$T$1/$U$1,0)</f>
        <v>0</v>
      </c>
      <c r="R77" s="690">
        <f t="shared" ref="R77" si="49">ROUND(AH77*$T$1/$U$1,0)</f>
        <v>514124</v>
      </c>
      <c r="S77" s="691">
        <f t="shared" ref="S77" si="50">ROUND(AI77*$T$1/$U$1,0)</f>
        <v>0</v>
      </c>
      <c r="AF77" s="692">
        <v>18494</v>
      </c>
      <c r="AG77" s="693">
        <v>0</v>
      </c>
      <c r="AH77" s="692">
        <v>19774</v>
      </c>
      <c r="AI77" s="694">
        <v>0</v>
      </c>
    </row>
    <row r="78" spans="2:35" ht="17.399999999999999" thickBot="1">
      <c r="G78" s="669"/>
      <c r="H78" s="669"/>
      <c r="I78" s="669"/>
      <c r="J78" s="669"/>
      <c r="K78" s="669"/>
      <c r="L78" s="669"/>
      <c r="M78" s="669"/>
      <c r="N78" s="669"/>
      <c r="P78" s="670"/>
      <c r="Q78" s="671"/>
      <c r="R78" s="695"/>
      <c r="S78" s="696"/>
      <c r="AF78" s="672"/>
      <c r="AG78" s="671"/>
      <c r="AH78" s="695"/>
      <c r="AI78" s="696"/>
    </row>
    <row r="79" spans="2:35" ht="13.8" thickTop="1"/>
  </sheetData>
  <sheetProtection password="C7FF" sheet="1" objects="1" scenarios="1"/>
  <mergeCells count="129">
    <mergeCell ref="F10:J10"/>
    <mergeCell ref="M10:S10"/>
    <mergeCell ref="V10:Z10"/>
    <mergeCell ref="AC10:AI10"/>
    <mergeCell ref="F11:F13"/>
    <mergeCell ref="G11:G13"/>
    <mergeCell ref="H11:H13"/>
    <mergeCell ref="I11:I13"/>
    <mergeCell ref="J11:J13"/>
    <mergeCell ref="M11:M13"/>
    <mergeCell ref="AH11:AH13"/>
    <mergeCell ref="AI11:AI13"/>
    <mergeCell ref="C12:E12"/>
    <mergeCell ref="B15:E15"/>
    <mergeCell ref="W11:W13"/>
    <mergeCell ref="X11:X13"/>
    <mergeCell ref="Y11:Y13"/>
    <mergeCell ref="Z11:Z13"/>
    <mergeCell ref="AC11:AC13"/>
    <mergeCell ref="AD11:AD13"/>
    <mergeCell ref="N11:N13"/>
    <mergeCell ref="O11:O13"/>
    <mergeCell ref="P11:P13"/>
    <mergeCell ref="Q11:Q13"/>
    <mergeCell ref="R11:R13"/>
    <mergeCell ref="S11:S13"/>
    <mergeCell ref="K41:K43"/>
    <mergeCell ref="B22:E22"/>
    <mergeCell ref="F40:M40"/>
    <mergeCell ref="O40:S40"/>
    <mergeCell ref="V40:Z40"/>
    <mergeCell ref="AE40:AI40"/>
    <mergeCell ref="AH41:AH43"/>
    <mergeCell ref="AI41:AI43"/>
    <mergeCell ref="C42:E42"/>
    <mergeCell ref="B45:E45"/>
    <mergeCell ref="AA41:AA43"/>
    <mergeCell ref="AB41:AB43"/>
    <mergeCell ref="AC41:AC43"/>
    <mergeCell ref="AE41:AE43"/>
    <mergeCell ref="AF41:AF43"/>
    <mergeCell ref="AG41:AG43"/>
    <mergeCell ref="S41:S43"/>
    <mergeCell ref="V41:V43"/>
    <mergeCell ref="W41:W43"/>
    <mergeCell ref="X41:X43"/>
    <mergeCell ref="Y41:Y43"/>
    <mergeCell ref="Z41:Z43"/>
    <mergeCell ref="L41:L43"/>
    <mergeCell ref="M41:M43"/>
    <mergeCell ref="O41:O43"/>
    <mergeCell ref="P41:P43"/>
    <mergeCell ref="Q41:Q43"/>
    <mergeCell ref="R41:R43"/>
    <mergeCell ref="F41:F43"/>
    <mergeCell ref="G41:G43"/>
    <mergeCell ref="H41:H43"/>
    <mergeCell ref="I41:I43"/>
    <mergeCell ref="J41:J43"/>
    <mergeCell ref="P61:Q61"/>
    <mergeCell ref="R61:S61"/>
    <mergeCell ref="AF61:AG61"/>
    <mergeCell ref="AH61:AI61"/>
    <mergeCell ref="P62:Q62"/>
    <mergeCell ref="R62:S62"/>
    <mergeCell ref="AF62:AG62"/>
    <mergeCell ref="AH62:AI62"/>
    <mergeCell ref="P54:S54"/>
    <mergeCell ref="AF54:AI54"/>
    <mergeCell ref="P55:S58"/>
    <mergeCell ref="AF55:AI58"/>
    <mergeCell ref="P60:Q60"/>
    <mergeCell ref="R60:S60"/>
    <mergeCell ref="AF60:AG60"/>
    <mergeCell ref="AH60:AI60"/>
    <mergeCell ref="P65:Q65"/>
    <mergeCell ref="R65:S65"/>
    <mergeCell ref="AF65:AG65"/>
    <mergeCell ref="AH65:AI65"/>
    <mergeCell ref="R66:S66"/>
    <mergeCell ref="AH66:AI66"/>
    <mergeCell ref="P63:Q63"/>
    <mergeCell ref="R63:S63"/>
    <mergeCell ref="AF63:AG63"/>
    <mergeCell ref="AH63:AI63"/>
    <mergeCell ref="R64:S64"/>
    <mergeCell ref="AH64:AI64"/>
    <mergeCell ref="P69:Q69"/>
    <mergeCell ref="R69:S69"/>
    <mergeCell ref="AF69:AG69"/>
    <mergeCell ref="AH69:AI69"/>
    <mergeCell ref="P70:Q70"/>
    <mergeCell ref="R70:S70"/>
    <mergeCell ref="AF70:AG70"/>
    <mergeCell ref="AH70:AI70"/>
    <mergeCell ref="R67:S67"/>
    <mergeCell ref="AH67:AI67"/>
    <mergeCell ref="P68:Q68"/>
    <mergeCell ref="R68:S68"/>
    <mergeCell ref="AF68:AG68"/>
    <mergeCell ref="AH68:AI68"/>
    <mergeCell ref="P73:Q73"/>
    <mergeCell ref="R73:S73"/>
    <mergeCell ref="AF73:AG73"/>
    <mergeCell ref="AH73:AI73"/>
    <mergeCell ref="P74:Q74"/>
    <mergeCell ref="R74:S74"/>
    <mergeCell ref="AF74:AG74"/>
    <mergeCell ref="AH74:AI74"/>
    <mergeCell ref="P71:Q71"/>
    <mergeCell ref="R71:S71"/>
    <mergeCell ref="AF71:AG71"/>
    <mergeCell ref="AH71:AI71"/>
    <mergeCell ref="P72:Q72"/>
    <mergeCell ref="R72:S72"/>
    <mergeCell ref="AF72:AG72"/>
    <mergeCell ref="AH72:AI72"/>
    <mergeCell ref="P77:Q77"/>
    <mergeCell ref="R77:S77"/>
    <mergeCell ref="AF77:AG77"/>
    <mergeCell ref="AH77:AI77"/>
    <mergeCell ref="R78:S78"/>
    <mergeCell ref="AH78:AI78"/>
    <mergeCell ref="P75:Q75"/>
    <mergeCell ref="R75:S75"/>
    <mergeCell ref="AF75:AG75"/>
    <mergeCell ref="AH75:AI75"/>
    <mergeCell ref="R76:S76"/>
    <mergeCell ref="AH76:AI76"/>
  </mergeCells>
  <pageMargins left="0.41" right="0.17" top="0.31" bottom="0.17" header="0.5" footer="0.24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Курс дата</vt:lpstr>
      <vt:lpstr>Outboards dealer</vt:lpstr>
      <vt:lpstr>Outboards</vt:lpstr>
      <vt:lpstr>Diesel</vt:lpstr>
      <vt:lpstr>Mercruiser</vt:lpstr>
      <vt:lpstr>Diesel!Область_печати</vt:lpstr>
      <vt:lpstr>Mercruiser!Область_печати</vt:lpstr>
      <vt:lpstr>Outboards!Область_печати</vt:lpstr>
      <vt:lpstr>'Outboards dealer'!Область_печати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tarasic</dc:creator>
  <cp:lastModifiedBy>Lora</cp:lastModifiedBy>
  <cp:lastPrinted>2015-11-25T09:09:31Z</cp:lastPrinted>
  <dcterms:created xsi:type="dcterms:W3CDTF">2000-02-04T12:06:47Z</dcterms:created>
  <dcterms:modified xsi:type="dcterms:W3CDTF">2016-02-10T14:08:27Z</dcterms:modified>
</cp:coreProperties>
</file>